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hili\Downloads\Matrices_Publicar\"/>
    </mc:Choice>
  </mc:AlternateContent>
  <xr:revisionPtr revIDLastSave="0" documentId="13_ncr:1_{756FC2C8-051F-4158-B369-BE249EB44B08}" xr6:coauthVersionLast="47" xr6:coauthVersionMax="47" xr10:uidLastSave="{00000000-0000-0000-0000-000000000000}"/>
  <bookViews>
    <workbookView xWindow="-108" yWindow="-108" windowWidth="23256" windowHeight="12456" firstSheet="4" activeTab="7" xr2:uid="{00000000-000D-0000-FFFF-FFFF00000000}"/>
  </bookViews>
  <sheets>
    <sheet name="Contexto del Proceso" sheetId="21" r:id="rId1"/>
    <sheet name="Probabilidad" sheetId="11" r:id="rId2"/>
    <sheet name="Preguntas Corrupción" sheetId="19" r:id="rId3"/>
    <sheet name="Impacto Corrupción" sheetId="9" r:id="rId4"/>
    <sheet name="Identificación de Riesgos" sheetId="1" r:id="rId5"/>
    <sheet name="Tablas de validación" sheetId="13" state="hidden" r:id="rId6"/>
    <sheet name="Controles" sheetId="20" r:id="rId7"/>
    <sheet name="Matriz Consolidada" sheetId="15" r:id="rId8"/>
    <sheet name="Mapa de Riesgos" sheetId="16" r:id="rId9"/>
    <sheet name="Matriz de Valoración Riesgo 2 " sheetId="5" state="hidden" r:id="rId10"/>
  </sheets>
  <externalReferences>
    <externalReference r:id="rId11"/>
  </externalReferences>
  <definedNames>
    <definedName name="_xlnm._FilterDatabase" localSheetId="4" hidden="1">'Identificación de Riesgos'!$C$7:$WYC$7</definedName>
    <definedName name="calif" localSheetId="6">'[1]2. Mapa de riesgos '!$A$43:$B$67</definedName>
    <definedName name="calif">'[1]2. Mapa de riesgos '!$A$43:$B$67</definedName>
    <definedName name="Impacto">'Tablas de validación'!$B$30</definedName>
    <definedName name="Probabilidad">'Tablas de validación'!$B$28:$B$29</definedName>
    <definedName name="trato" localSheetId="6">'[1]2. Mapa de riesgos '!$A$31:$C$34</definedName>
    <definedName name="trato">'[1]2.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0" l="1"/>
  <c r="N19" i="20" s="1"/>
  <c r="M18" i="20"/>
  <c r="N18" i="20" s="1"/>
  <c r="C19" i="20"/>
  <c r="C18" i="20"/>
  <c r="C8" i="20"/>
  <c r="B7" i="20"/>
  <c r="C7" i="20"/>
  <c r="H58" i="19"/>
  <c r="H59" i="19" s="1"/>
  <c r="H25" i="19"/>
  <c r="H26" i="19" s="1"/>
  <c r="M17" i="20"/>
  <c r="N17" i="20" s="1"/>
  <c r="M8" i="20"/>
  <c r="N8" i="20" s="1"/>
  <c r="C17" i="20"/>
  <c r="A17" i="20"/>
  <c r="B17" i="20"/>
  <c r="A7" i="20"/>
  <c r="M7" i="20" l="1"/>
  <c r="N7" i="20" s="1"/>
  <c r="I18" i="1" l="1"/>
  <c r="R46" i="20" l="1"/>
  <c r="T46" i="20" s="1"/>
  <c r="R45" i="20"/>
  <c r="T45" i="20" s="1"/>
  <c r="R44" i="20"/>
  <c r="T44" i="20" s="1"/>
  <c r="R43" i="20"/>
  <c r="T43" i="20" s="1"/>
  <c r="R42" i="20"/>
  <c r="T42" i="20" s="1"/>
  <c r="R41" i="20"/>
  <c r="T41" i="20" s="1"/>
  <c r="R40" i="20"/>
  <c r="T40" i="20" s="1"/>
  <c r="R39" i="20"/>
  <c r="T39" i="20" s="1"/>
  <c r="R38" i="20"/>
  <c r="T38" i="20" s="1"/>
  <c r="R37" i="20"/>
  <c r="T37" i="20" s="1"/>
  <c r="S40" i="20" l="1"/>
  <c r="S37" i="20"/>
  <c r="S38" i="20"/>
  <c r="S41" i="20"/>
  <c r="S39" i="20"/>
  <c r="V37" i="20" l="1"/>
  <c r="W37" i="20" s="1"/>
  <c r="Y37" i="20" l="1"/>
  <c r="Z37" i="20"/>
  <c r="AA37" i="20" s="1"/>
  <c r="K28" i="1"/>
  <c r="M28" i="1" s="1"/>
  <c r="I28" i="1"/>
  <c r="L28" i="1" s="1"/>
  <c r="B94" i="5"/>
  <c r="C57" i="5"/>
  <c r="B100" i="5"/>
  <c r="C37" i="5"/>
  <c r="B102" i="5"/>
  <c r="B106" i="5"/>
  <c r="D53" i="5"/>
  <c r="C29" i="5"/>
  <c r="D125" i="5"/>
  <c r="D77" i="5"/>
  <c r="C111" i="5"/>
  <c r="B35" i="5"/>
  <c r="D83" i="5"/>
  <c r="D35" i="5"/>
  <c r="C107" i="5"/>
  <c r="C83" i="5"/>
  <c r="D11" i="5"/>
  <c r="D107" i="5"/>
  <c r="B83" i="5"/>
  <c r="C59" i="5"/>
  <c r="C93" i="5"/>
  <c r="C58" i="5"/>
  <c r="D18" i="5"/>
  <c r="B47" i="5"/>
  <c r="C101" i="5"/>
  <c r="B81" i="5"/>
  <c r="B59" i="5"/>
  <c r="B11" i="5"/>
  <c r="C11" i="5"/>
  <c r="D93" i="5"/>
  <c r="B37" i="5"/>
  <c r="D100" i="5"/>
  <c r="B68" i="5"/>
  <c r="C9" i="5"/>
  <c r="C35" i="5"/>
  <c r="D59" i="5"/>
  <c r="D21" i="5"/>
  <c r="D119" i="5"/>
  <c r="D106" i="5"/>
  <c r="D92" i="5"/>
  <c r="D52" i="5"/>
  <c r="C66" i="5"/>
  <c r="C28" i="5"/>
  <c r="D44" i="5"/>
  <c r="D28" i="5"/>
  <c r="C63" i="5"/>
  <c r="D45" i="5"/>
  <c r="C116" i="5"/>
  <c r="D74" i="5"/>
  <c r="B34" i="5"/>
  <c r="C19" i="5"/>
  <c r="B19" i="5"/>
  <c r="B91" i="5"/>
  <c r="B12" i="5"/>
  <c r="C97" i="5"/>
  <c r="B73" i="5"/>
  <c r="C121" i="5"/>
  <c r="B121" i="5"/>
  <c r="D49" i="5"/>
  <c r="B49" i="5"/>
  <c r="B25" i="5"/>
  <c r="C49" i="5"/>
  <c r="C73" i="5"/>
  <c r="B97" i="5"/>
  <c r="D25" i="5"/>
  <c r="D73" i="5"/>
  <c r="C25" i="5"/>
  <c r="D121" i="5"/>
  <c r="D97" i="5"/>
  <c r="B60" i="5"/>
  <c r="C60" i="5"/>
  <c r="C36" i="5"/>
  <c r="B84" i="5"/>
  <c r="C67" i="5"/>
  <c r="C75" i="5"/>
  <c r="D41" i="5"/>
  <c r="D113" i="5"/>
  <c r="B89" i="5"/>
  <c r="C41" i="5"/>
  <c r="B17" i="5"/>
  <c r="D65" i="5"/>
  <c r="C17" i="5"/>
  <c r="D17" i="5"/>
  <c r="C113" i="5"/>
  <c r="C65" i="5"/>
  <c r="B41" i="5"/>
  <c r="D89" i="5"/>
  <c r="B65" i="5"/>
  <c r="C89" i="5"/>
  <c r="C27" i="5"/>
  <c r="C123" i="5"/>
  <c r="C51" i="5"/>
  <c r="D123" i="5"/>
  <c r="B123" i="5"/>
  <c r="C62" i="5"/>
  <c r="C110" i="5"/>
  <c r="B14" i="5"/>
  <c r="D112" i="5"/>
  <c r="C16" i="5"/>
  <c r="D88" i="5"/>
  <c r="C40" i="5"/>
  <c r="D64" i="5"/>
  <c r="B112" i="5"/>
  <c r="C88" i="5"/>
  <c r="C112" i="5"/>
  <c r="B64" i="5"/>
  <c r="B88" i="5"/>
  <c r="B16" i="5"/>
  <c r="D40" i="5"/>
  <c r="B40" i="5"/>
  <c r="D16" i="5"/>
  <c r="C64" i="5"/>
  <c r="B46" i="5"/>
  <c r="D70" i="5"/>
  <c r="C94" i="5"/>
  <c r="B70" i="5"/>
  <c r="D120" i="5"/>
  <c r="C96" i="5"/>
  <c r="D96" i="5"/>
  <c r="D24" i="5"/>
  <c r="D72" i="5"/>
  <c r="C72" i="5"/>
  <c r="B96" i="5"/>
  <c r="C120" i="5"/>
  <c r="B72" i="5"/>
  <c r="D48" i="5"/>
  <c r="C48" i="5"/>
  <c r="B24" i="5"/>
  <c r="C24" i="5"/>
  <c r="B48" i="5"/>
  <c r="C126" i="5"/>
  <c r="C54" i="5"/>
  <c r="C102" i="5"/>
  <c r="B120" i="5"/>
  <c r="D15" i="5"/>
  <c r="B116" i="5"/>
  <c r="C117" i="5"/>
  <c r="B93" i="5"/>
  <c r="B45" i="5"/>
  <c r="C69" i="5"/>
  <c r="C44" i="5"/>
  <c r="C20" i="5"/>
  <c r="B20" i="5"/>
  <c r="D26" i="5"/>
  <c r="D61" i="5"/>
  <c r="C47" i="5"/>
  <c r="B124" i="5"/>
  <c r="C124" i="5"/>
  <c r="D124" i="5"/>
  <c r="B52" i="5"/>
  <c r="B29" i="5"/>
  <c r="C53" i="5"/>
  <c r="C77" i="5"/>
  <c r="D101" i="5"/>
  <c r="C125" i="5"/>
  <c r="C87" i="5"/>
  <c r="B113" i="5"/>
  <c r="B69" i="5"/>
  <c r="B21" i="5"/>
  <c r="C21" i="5"/>
  <c r="D20" i="5"/>
  <c r="B92" i="5"/>
  <c r="C68" i="5"/>
  <c r="D68" i="5"/>
  <c r="C50" i="5"/>
  <c r="C61" i="5"/>
  <c r="D47" i="5"/>
  <c r="B18" i="5"/>
  <c r="B76" i="5"/>
  <c r="B28" i="5"/>
  <c r="C100" i="5"/>
  <c r="C76" i="5"/>
  <c r="D29" i="5"/>
  <c r="B101" i="5"/>
  <c r="B125" i="5"/>
  <c r="B117" i="5"/>
  <c r="C45" i="5"/>
  <c r="D69" i="5"/>
  <c r="D117" i="5"/>
  <c r="B44" i="5"/>
  <c r="C92" i="5"/>
  <c r="D116" i="5"/>
  <c r="C122" i="5"/>
  <c r="B95" i="5"/>
  <c r="C52" i="5"/>
  <c r="D76" i="5"/>
  <c r="B53" i="5"/>
  <c r="B77" i="5"/>
  <c r="D39" i="5"/>
  <c r="D56" i="5"/>
  <c r="B104" i="5"/>
  <c r="C80" i="5"/>
  <c r="C104" i="5"/>
  <c r="B56" i="5"/>
  <c r="C56" i="5"/>
  <c r="B80" i="5"/>
  <c r="C32" i="5"/>
  <c r="D104" i="5"/>
  <c r="C8" i="5"/>
  <c r="D80" i="5"/>
  <c r="B8" i="5"/>
  <c r="D32" i="5"/>
  <c r="B32" i="5"/>
  <c r="D8" i="5"/>
  <c r="D84" i="5"/>
  <c r="C84" i="5"/>
  <c r="B108" i="5"/>
  <c r="D60" i="5"/>
  <c r="D63" i="5"/>
  <c r="D87" i="5"/>
  <c r="C15" i="5"/>
  <c r="B38" i="5"/>
  <c r="D86" i="5"/>
  <c r="C14" i="5"/>
  <c r="D110" i="5"/>
  <c r="C43" i="5"/>
  <c r="D67" i="5"/>
  <c r="B43" i="5"/>
  <c r="B98" i="5"/>
  <c r="B50" i="5"/>
  <c r="D122" i="5"/>
  <c r="C74" i="5"/>
  <c r="B99" i="5"/>
  <c r="D99" i="5"/>
  <c r="D51" i="5"/>
  <c r="D75" i="5"/>
  <c r="B23" i="5"/>
  <c r="C119" i="5"/>
  <c r="C95" i="5"/>
  <c r="C71" i="5"/>
  <c r="C34" i="5"/>
  <c r="B82" i="5"/>
  <c r="B42" i="5"/>
  <c r="C18" i="5"/>
  <c r="D114" i="5"/>
  <c r="D22" i="5"/>
  <c r="B22" i="5"/>
  <c r="C70" i="5"/>
  <c r="B30" i="5"/>
  <c r="D54" i="5"/>
  <c r="B78" i="5"/>
  <c r="D102" i="5"/>
  <c r="D126" i="5"/>
  <c r="C108" i="5"/>
  <c r="C12" i="5"/>
  <c r="D108" i="5"/>
  <c r="B87" i="5"/>
  <c r="C39" i="5"/>
  <c r="B63" i="5"/>
  <c r="B39" i="5"/>
  <c r="D14" i="5"/>
  <c r="B110" i="5"/>
  <c r="D38" i="5"/>
  <c r="B86" i="5"/>
  <c r="B107" i="5"/>
  <c r="B122" i="5"/>
  <c r="B119" i="5"/>
  <c r="B115" i="5"/>
  <c r="D19" i="5"/>
  <c r="C115" i="5"/>
  <c r="D115" i="5"/>
  <c r="D43" i="5"/>
  <c r="C98" i="5"/>
  <c r="D50" i="5"/>
  <c r="D98" i="5"/>
  <c r="D27" i="5"/>
  <c r="C99" i="5"/>
  <c r="B75" i="5"/>
  <c r="D23" i="5"/>
  <c r="D95" i="5"/>
  <c r="C23" i="5"/>
  <c r="C10" i="5"/>
  <c r="C114" i="5"/>
  <c r="C42" i="5"/>
  <c r="D42" i="5"/>
  <c r="B90" i="5"/>
  <c r="C46" i="5"/>
  <c r="C22" i="5"/>
  <c r="D118" i="5"/>
  <c r="C30" i="5"/>
  <c r="C78" i="5"/>
  <c r="B126" i="5"/>
  <c r="B118" i="5"/>
  <c r="B36" i="5"/>
  <c r="D12" i="5"/>
  <c r="D36" i="5"/>
  <c r="B15" i="5"/>
  <c r="B111" i="5"/>
  <c r="D111" i="5"/>
  <c r="C38" i="5"/>
  <c r="C86" i="5"/>
  <c r="B62" i="5"/>
  <c r="D62" i="5"/>
  <c r="B114" i="5"/>
  <c r="B67" i="5"/>
  <c r="D91" i="5"/>
  <c r="C91" i="5"/>
  <c r="B26" i="5"/>
  <c r="B74" i="5"/>
  <c r="C26" i="5"/>
  <c r="B51" i="5"/>
  <c r="B27" i="5"/>
  <c r="D71" i="5"/>
  <c r="B71" i="5"/>
  <c r="D105" i="5"/>
  <c r="C106" i="5"/>
  <c r="D34" i="5"/>
  <c r="D90" i="5"/>
  <c r="C90" i="5"/>
  <c r="B66" i="5"/>
  <c r="D66" i="5"/>
  <c r="D94" i="5"/>
  <c r="C118" i="5"/>
  <c r="D46" i="5"/>
  <c r="C81" i="5"/>
  <c r="D30" i="5"/>
  <c r="B54" i="5"/>
  <c r="D78" i="5"/>
  <c r="B109" i="5"/>
  <c r="B13" i="5"/>
  <c r="B61" i="5"/>
  <c r="D109" i="5"/>
  <c r="D37" i="5"/>
  <c r="C109" i="5"/>
  <c r="B85" i="5"/>
  <c r="C85" i="5"/>
  <c r="D85" i="5"/>
  <c r="D13" i="5"/>
  <c r="C13" i="5"/>
  <c r="B105" i="5"/>
  <c r="C33" i="5"/>
  <c r="D81" i="5"/>
  <c r="B33" i="5"/>
  <c r="D33" i="5"/>
  <c r="B57" i="5"/>
  <c r="B9" i="5"/>
  <c r="D57" i="5"/>
  <c r="D82" i="5"/>
  <c r="C82" i="5"/>
  <c r="B58" i="5"/>
  <c r="D58" i="5"/>
  <c r="C105" i="5"/>
  <c r="D9" i="5"/>
  <c r="D10" i="5"/>
  <c r="B10" i="5"/>
  <c r="D79" i="5"/>
  <c r="D55" i="5"/>
  <c r="B7" i="5"/>
  <c r="D103" i="5"/>
  <c r="B79" i="5"/>
  <c r="B55" i="5"/>
  <c r="B103" i="5"/>
  <c r="C103" i="5"/>
  <c r="D31" i="5"/>
  <c r="C31" i="5"/>
  <c r="C7" i="5"/>
  <c r="B31" i="5"/>
  <c r="C55" i="5"/>
  <c r="D7" i="5"/>
  <c r="C79" i="5"/>
  <c r="N28" i="1" l="1"/>
</calcChain>
</file>

<file path=xl/sharedStrings.xml><?xml version="1.0" encoding="utf-8"?>
<sst xmlns="http://schemas.openxmlformats.org/spreadsheetml/2006/main" count="621" uniqueCount="341">
  <si>
    <t>CONTEXTO INSTITUCIONAL
Direccionamiento Estratégico</t>
  </si>
  <si>
    <r>
      <t xml:space="preserve">Factores de Contexto Externo, Interno y de Proceso 
</t>
    </r>
    <r>
      <rPr>
        <b/>
        <sz val="11"/>
        <rFont val="Calibri"/>
        <family val="2"/>
      </rPr>
      <t xml:space="preserve">Nombre del proceso:  Direccionamiento Estrategico </t>
    </r>
  </si>
  <si>
    <t>CONTEXTO</t>
  </si>
  <si>
    <t xml:space="preserve">FACTORES EXTERNOS
</t>
  </si>
  <si>
    <t>POLÍTICOS: Son aquellas acciones y medidas tomadas por el gobierno, que pueden incidir en
la operación y cumplimiento de metas de la Entidad.</t>
  </si>
  <si>
    <t>SOCIOCULTURALES: Son todos aquellos elementos que componen la sociedad como son:
cultura, religión, creencias entre otros y que pueden incidir en la Agencia</t>
  </si>
  <si>
    <t>ECONÓMICOS: Son aquellas cuestiones económicas que pueden incidir en la Agencia, como la inflación, tasas de interés, el PIB, entre otros.</t>
  </si>
  <si>
    <t xml:space="preserve">TECNOLÓGICOS: Es uno de los factores que más cambia a través del tiempo, dado lo rápido que avanza la tecnología y pueden incidir en la Agencia. </t>
  </si>
  <si>
    <t>MEDIOAMBIENTALES: Todo lo relacionado directa o indirectamente con el medioambiente y
que pueden inferir en el funcionamiento de la entidad, como el cambio climático entre otros</t>
  </si>
  <si>
    <t>LEGALES:  Hace referencia al cumplimiento de las leyes y lo relacionado con la misionalidad
de la Agencia.</t>
  </si>
  <si>
    <t xml:space="preserve">FACTORES INTERNOS
</t>
  </si>
  <si>
    <t>NORMATIVOS Y DE PROCEDIMIENTOS: Entre ellos se encuentran la normatividad propia de la Agencia y los procesos y procedimientos aplicables.</t>
  </si>
  <si>
    <t>TALENTO HUMANO: Se refiere al recurso humano, el manejo del personal, el tipo de liderazgo y autoridad que determina las políticas internas.</t>
  </si>
  <si>
    <t>PLANEACIÓN Y ESTRATEGIA: Se refiere a la misión, visión, objetivos de la entidad, su funcionamiento, las relaciones con otras entidades y los grupos de interés.</t>
  </si>
  <si>
    <t>SISTEMAS TECNOLÓGICOS: Se refiere al entorno operativo, herramientas, canales de información
y Bases de datos.</t>
  </si>
  <si>
    <t>FINANCIEROS Y FÍSICOS: Se puede referir a la adquisición, seguimiento o distribución de los recursos técnicos, tecnológicos, económicos y humanos</t>
  </si>
  <si>
    <t>COMUNICACIÓN INTERNA: Canales de comunicación entre procesos</t>
  </si>
  <si>
    <t xml:space="preserve">FACTORES PROCESO
</t>
  </si>
  <si>
    <t>DISEÑO DEL PROCESO: Claridad en la descripción del alcance y objetivo del proceso.</t>
  </si>
  <si>
    <t>PROCEDIMIENTOS ASOCIADOS: Pertinencia en los procedimientos que desarrollan los procesos.</t>
  </si>
  <si>
    <t>LÍDERES DEL PROCESO: Grado de autoridad y responsabilidad de los funcionarios frente al proceso.</t>
  </si>
  <si>
    <t>INTERACCIÓN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</si>
  <si>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</si>
  <si>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COMUNICACIÓN ENTRE LOS PROCESOS: Efectividad en los flujos de información determinados en la interacción de los procesos.</t>
  </si>
  <si>
    <t>CRITERIOS PARA CALIFICAR LA PROBABILIDAD</t>
  </si>
  <si>
    <t>PROBABILIDAD</t>
  </si>
  <si>
    <t>NIVEL</t>
  </si>
  <si>
    <t>DESCRIPCIÓN</t>
  </si>
  <si>
    <t>FRECUENCIA</t>
  </si>
  <si>
    <t>Rara vez</t>
  </si>
  <si>
    <t>El evento puede ocurrir solo en circunstancias excepcionales (poco comunes o anormales)</t>
  </si>
  <si>
    <t>No se ha presentado en los últimos 5 años</t>
  </si>
  <si>
    <t>Improbable</t>
  </si>
  <si>
    <t>El evento puede ocurrir en algún momento</t>
  </si>
  <si>
    <t>Al menos 1 vez en los últimos 5 años</t>
  </si>
  <si>
    <t>Posible</t>
  </si>
  <si>
    <t>El evento podrá ocurrir en cualquier momento</t>
  </si>
  <si>
    <t>Al menos 1 vez en los íltimos 2 años</t>
  </si>
  <si>
    <t>Probable</t>
  </si>
  <si>
    <t>Es viable que el evento ocurra en la mayoría de las circunstancias</t>
  </si>
  <si>
    <t>Al menos 1 vez en el último año</t>
  </si>
  <si>
    <t>Casi seguro</t>
  </si>
  <si>
    <t>Se espera que el evento ocurra en la mayoría de las circunstancias</t>
  </si>
  <si>
    <t>Más de 1 vez al año</t>
  </si>
  <si>
    <t>Matriz</t>
  </si>
  <si>
    <t>Medición del Riesgo de Corrupción</t>
  </si>
  <si>
    <t>CRITERIOS PARA CALIFICAR EL IMPACTO</t>
  </si>
  <si>
    <t>Impacto</t>
  </si>
  <si>
    <t>No</t>
  </si>
  <si>
    <t>Pregunta: Si el riesgo de corrupción se materializa ….</t>
  </si>
  <si>
    <t>Respuesta</t>
  </si>
  <si>
    <t>Descriptor</t>
  </si>
  <si>
    <t xml:space="preserve">Descripción </t>
  </si>
  <si>
    <t>Nivel</t>
  </si>
  <si>
    <t>SI= 1
NO= 0</t>
  </si>
  <si>
    <t>Moderado</t>
  </si>
  <si>
    <r>
      <rPr>
        <b/>
        <sz val="11"/>
        <color theme="1"/>
        <rFont val="Calibri"/>
        <family val="2"/>
        <scheme val="minor"/>
      </rPr>
      <t>Afectación Parcial al Proceso y a la dependencia</t>
    </r>
    <r>
      <rPr>
        <sz val="11"/>
        <color theme="1"/>
        <rFont val="Calibri"/>
        <family val="2"/>
        <scheme val="minor"/>
      </rPr>
      <t xml:space="preserve"> 
(Genera Medianas consecuencias para la entidad)</t>
    </r>
  </si>
  <si>
    <t xml:space="preserve"> ¿Afecta al grupo de funcionarios del proceso?</t>
  </si>
  <si>
    <t>Mayor</t>
  </si>
  <si>
    <r>
      <rPr>
        <b/>
        <sz val="11"/>
        <color theme="1"/>
        <rFont val="Calibri"/>
        <family val="2"/>
        <scheme val="minor"/>
      </rPr>
      <t>Impacto Negativo de la Entidad</t>
    </r>
    <r>
      <rPr>
        <sz val="11"/>
        <color theme="1"/>
        <rFont val="Calibri"/>
        <family val="2"/>
        <scheme val="minor"/>
      </rPr>
      <t xml:space="preserve">
(Genera Altas Consecuencias para la entidad)</t>
    </r>
  </si>
  <si>
    <t>¿Afecta el cumplimiento de las metas y objetivos de la dependencia?</t>
  </si>
  <si>
    <t>Catastrofico</t>
  </si>
  <si>
    <r>
      <t xml:space="preserve">Consecuencias desastrosas sobre el sector </t>
    </r>
    <r>
      <rPr>
        <sz val="11"/>
        <color theme="1"/>
        <rFont val="Calibri"/>
        <family val="2"/>
        <scheme val="minor"/>
      </rPr>
      <t xml:space="preserve">
(Genera consecuencias desastrosas para la entidad)</t>
    </r>
  </si>
  <si>
    <t>¿Afecta el cumplimiento de la misión de la entidad?</t>
  </si>
  <si>
    <t>¿Afecta el cumplimiento de la misión del sector al que pertenece la entidad?</t>
  </si>
  <si>
    <t>¿Genera pérdida de confianza en la entidad, afectando su reputación?</t>
  </si>
  <si>
    <t>¿Genera pérdida de recursos económicos?</t>
  </si>
  <si>
    <t>¿Afecta la generación de los productos o la prestación de servicios?</t>
  </si>
  <si>
    <t>¿Da lugar al detrimento de la calidad de vida de la comunidad por la pérdida del bien o servicio, o recurso público?</t>
  </si>
  <si>
    <t>¿Genera pérdida de información de la entidad?</t>
  </si>
  <si>
    <t>¿Genera intervención de los órganos de control, de la fiscalía, u otro ente?</t>
  </si>
  <si>
    <t>¿Da lugar a procesos sancionatorios?</t>
  </si>
  <si>
    <t>¿Da lugar a procesos disciplinarios?</t>
  </si>
  <si>
    <t>¿Da lugar a procesos Fiscales?</t>
  </si>
  <si>
    <t>¿Da lugar a procesos penales?</t>
  </si>
  <si>
    <t>¿Genera pérdida de credibilidad en el sector?</t>
  </si>
  <si>
    <t>¿Ocasiona lesiones físicas o pérdida de vidas humanas?</t>
  </si>
  <si>
    <t>¿Afecta la imagen regional?</t>
  </si>
  <si>
    <t>¿Afecta la Imagen nacional?</t>
  </si>
  <si>
    <t>¿Genera daño ambiental?</t>
  </si>
  <si>
    <t>Total Preguntas:</t>
  </si>
  <si>
    <t xml:space="preserve">Calificación del riesgo: </t>
  </si>
  <si>
    <t>0-5</t>
  </si>
  <si>
    <t xml:space="preserve">Mayor </t>
  </si>
  <si>
    <t>6-11</t>
  </si>
  <si>
    <t>Catastrofico.</t>
  </si>
  <si>
    <t>12-19</t>
  </si>
  <si>
    <t>IMPORTANTE: Si 16 o 19 son afirmativas o igual a 1, el riego es CATASTRÓFICO</t>
  </si>
  <si>
    <t xml:space="preserve">CRITERIOS PARA CALIFICAR EL IMPACTO DEL RIESGO </t>
  </si>
  <si>
    <t>Calificación del Impacto</t>
  </si>
  <si>
    <t>Catastrófico</t>
  </si>
  <si>
    <r>
      <t xml:space="preserve">IDENTIFICACIÓN DE RIESGOS
</t>
    </r>
    <r>
      <rPr>
        <b/>
        <sz val="12"/>
        <rFont val="Arial"/>
        <family val="2"/>
      </rPr>
      <t>Direccionamiento Estratégico</t>
    </r>
  </si>
  <si>
    <t>PROCESO</t>
  </si>
  <si>
    <t>RIESGO</t>
  </si>
  <si>
    <t>CRITERIOS DE PROBABILIDAD E IMPACTO</t>
  </si>
  <si>
    <t>PROBABILIDAD ANTES DE CONTROLES</t>
  </si>
  <si>
    <t>IMPACTO ANTES DE CONTROLES</t>
  </si>
  <si>
    <t>VALORACIÓN ANTES DE CONTROLES
(Riesgo Inherente)</t>
  </si>
  <si>
    <t>CÓDIGO DE PROCESO</t>
  </si>
  <si>
    <t>TIPO DE PROCESO</t>
  </si>
  <si>
    <t>NOMBRE DEL PROCESO</t>
  </si>
  <si>
    <t>DESCRIPCIÓN DEL RIESGO</t>
  </si>
  <si>
    <t>CLASIFICACIÓN</t>
  </si>
  <si>
    <t>CAUSAS</t>
  </si>
  <si>
    <t>CONSECUENCIAS</t>
  </si>
  <si>
    <t>PROBABILIDAD: FRECUENCIA DE LA ACTIVIDAD</t>
  </si>
  <si>
    <t>IMPACTO: SEGÚN VALORACIÓN DE AFECTACIONES</t>
  </si>
  <si>
    <t>Estratégico</t>
  </si>
  <si>
    <t>Direccionamiento Estratégico</t>
  </si>
  <si>
    <t>Posibilidad de recibir o solicitar cualquier dádiva o beneficio a nombre propio o de terceros con el fin de entregar información sensible y/o clasificada a las IES y/o particulares.</t>
  </si>
  <si>
    <t>Fraude interno</t>
  </si>
  <si>
    <t>Existencia de conflictos de interés y/o relaciones entre los profesionales que realizan procesos gestión de información, habilitación y elegibilidad y terceros con intereses en la información personal y/o sensible de los aspirantes de los programas.</t>
  </si>
  <si>
    <t>Económica y Reputacional
Sanciones económicas y/o administrativas por incumplimiento de las normas de protección de datos personales y la comisión de fraude, cochecho u otros delitos.
Vulneración de la privacidad de las personas naturales o jurídicas que posea la entidad</t>
  </si>
  <si>
    <t>Prácticas inadecuadas en la trazabilidad y supervisión en el uso de canales y protocolos de envío de información a terceros.</t>
  </si>
  <si>
    <t>Posibilidad de recibir o solicitar cualquier dádiva o beneficio a nombre propio o de terceros con el fin de afectar los resultados para el ingreso a los programas de la entidad, (cuyos procesos de habilitación y elegibilidad son ejecutados mediante el procesamiento de datos en SAIGC).</t>
  </si>
  <si>
    <t>Prácticas inadecuadas en el acceso, almacenamiento y edición de bases de datos</t>
  </si>
  <si>
    <t>Económica y Reputacional
Sanciones económicas y/o administrativas por incumplimiento de las normas de protección de datos personales y la comisión de fraude, cochecho u otros delitos.
Pérdida de confianza en la gestión de la entidad y la gestión distrital.
Posibles modificaciones de datos de entrada o de resultados para beneficiar aspirantes.</t>
  </si>
  <si>
    <t>Existencia de conflictos de interés entre los profesionales que realizan procesos de habilitación y elegibilidad y los aspirantes a los beneficios o sus familiares</t>
  </si>
  <si>
    <t>Económica y Reputacional
Sanciones económicas y/o administrativas por la comisión de fraude, cochecho u otros delitos.
Pérdida de confianza en la gestión de la entidad y la gestión distrital.</t>
  </si>
  <si>
    <t>Centralización y opacidad de los scripts de procesamiento de bases de datos para los procesos de habilitación, ordenamiento y elegibilidad de las convocatorias de los programas de la entidad</t>
  </si>
  <si>
    <t>Económica y Reputacional
Sanciones económicas y/o administrativas por incumplimiento de las normas de protección de datos personales y la comisión de fraude, cochecho u otros delitos.
Posibles modificaciones a los scripts de procesamiento de datos para influir en la habilitación y /o puntuación para la elegibilidad de aspirantes particulares.</t>
  </si>
  <si>
    <t>Probabilidad</t>
  </si>
  <si>
    <t>Extremo</t>
  </si>
  <si>
    <t>Alto</t>
  </si>
  <si>
    <t>Moderado 60%</t>
  </si>
  <si>
    <t>Mayor 80%</t>
  </si>
  <si>
    <t>Catastrófico 100%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</si>
  <si>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</si>
  <si>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</si>
  <si>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</si>
  <si>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</si>
  <si>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</si>
  <si>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</si>
  <si>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</si>
  <si>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</si>
  <si>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</si>
  <si>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Muy Baja</t>
  </si>
  <si>
    <t>Leve</t>
  </si>
  <si>
    <t>MODERADO</t>
  </si>
  <si>
    <t>MISIONAL</t>
  </si>
  <si>
    <t xml:space="preserve">COMUNICACIÓN Y DIVULGACIÓN </t>
  </si>
  <si>
    <t>Baja</t>
  </si>
  <si>
    <t>Menor</t>
  </si>
  <si>
    <t>MAYOR</t>
  </si>
  <si>
    <t>APOYO</t>
  </si>
  <si>
    <t>COOPERACIÓN, ALIANZAS Y RELACIONAMIENTO</t>
  </si>
  <si>
    <t>Media</t>
  </si>
  <si>
    <t>CATASTRÓFICO</t>
  </si>
  <si>
    <t>EVALUACIÓN</t>
  </si>
  <si>
    <t>PEDAGOGÍA</t>
  </si>
  <si>
    <t>Alta</t>
  </si>
  <si>
    <t>PARTICIPACIÓN</t>
  </si>
  <si>
    <t>Muy Alta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</si>
  <si>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</si>
  <si>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</si>
  <si>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</si>
  <si>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</si>
  <si>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</si>
  <si>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</si>
  <si>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</si>
  <si>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</si>
  <si>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</si>
  <si>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</si>
  <si>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</si>
  <si>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</si>
  <si>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</si>
  <si>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</si>
  <si>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</si>
  <si>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</si>
  <si>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</si>
  <si>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</si>
  <si>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</si>
  <si>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</si>
  <si>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Frecuencia</t>
  </si>
  <si>
    <t>Evidencia</t>
  </si>
  <si>
    <t>Preventivo</t>
  </si>
  <si>
    <t>Automático</t>
  </si>
  <si>
    <t>Documentado</t>
  </si>
  <si>
    <t>Continua</t>
  </si>
  <si>
    <t>Con registro</t>
  </si>
  <si>
    <t>Detectivo</t>
  </si>
  <si>
    <t xml:space="preserve">Manual </t>
  </si>
  <si>
    <t>Sin documentar</t>
  </si>
  <si>
    <t>Aleatorio</t>
  </si>
  <si>
    <t>Sin registro</t>
  </si>
  <si>
    <t>Correctivo</t>
  </si>
  <si>
    <t>No se tienen controles para aplicar al impacto</t>
  </si>
  <si>
    <t>NA</t>
  </si>
  <si>
    <t>Contexto Externo</t>
  </si>
  <si>
    <t>Contexto Interno</t>
  </si>
  <si>
    <t>Proceso</t>
  </si>
  <si>
    <t>Opción de Menejo</t>
  </si>
  <si>
    <t>REDUCIR</t>
  </si>
  <si>
    <t>ACEPTAR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</si>
  <si>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</si>
  <si>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</si>
  <si>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</si>
  <si>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</si>
  <si>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</si>
  <si>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</si>
  <si>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</si>
  <si>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</si>
  <si>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</si>
  <si>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</si>
  <si>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</si>
  <si>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</si>
  <si>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</si>
  <si>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r>
      <t xml:space="preserve">
DOCUMENTACIÓN DE CONTROLES PARA ADMINISTRAR EL RIESGO
</t>
    </r>
    <r>
      <rPr>
        <b/>
        <sz val="12"/>
        <rFont val="Arial"/>
        <family val="2"/>
      </rPr>
      <t>Direccionamiento Estratégico</t>
    </r>
  </si>
  <si>
    <t>PREVENIR = 15</t>
  </si>
  <si>
    <t>COMPLETA = 10</t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</si>
  <si>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96-100</t>
    </r>
  </si>
  <si>
    <r>
      <rPr>
        <b/>
        <u/>
        <sz val="11"/>
        <color theme="1"/>
        <rFont val="Arial"/>
        <family val="2"/>
      </rPr>
      <t>FUERTE</t>
    </r>
    <r>
      <rPr>
        <u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El Control se ejecuta de manera consistente por parte del responsable</t>
    </r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</si>
  <si>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100</t>
    </r>
  </si>
  <si>
    <t>FUERTE</t>
  </si>
  <si>
    <t>DÉBIL</t>
  </si>
  <si>
    <t>ASIGNADO = 15</t>
  </si>
  <si>
    <t>ADECUADO = 15</t>
  </si>
  <si>
    <t>OPORTUNA = 15</t>
  </si>
  <si>
    <t>DETECTAR = 10</t>
  </si>
  <si>
    <t>CONFIABLE = 15</t>
  </si>
  <si>
    <t>SE INVESTIGAN Y RESUELVEN OPORTUNAMENTE = 15</t>
  </si>
  <si>
    <t>INCOMPLETA = 5</t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</si>
  <si>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86-95</t>
    </r>
  </si>
  <si>
    <r>
      <rPr>
        <b/>
        <u/>
        <sz val="11"/>
        <color theme="1"/>
        <rFont val="Arial"/>
        <family val="2"/>
      </rPr>
      <t>MODERADO</t>
    </r>
    <r>
      <rPr>
        <sz val="11"/>
        <color theme="1"/>
        <rFont val="Arial"/>
        <family val="2"/>
      </rPr>
      <t>: El control se ejecuta algunas veces por parte del responsable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</si>
  <si>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</si>
  <si>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50 - 99</t>
    </r>
  </si>
  <si>
    <t>NO ASIGNADO = 0</t>
  </si>
  <si>
    <t>INADECUADO = 0</t>
  </si>
  <si>
    <t>INOPORTUNA = 0</t>
  </si>
  <si>
    <t>NO ES UN CONTROL = 0</t>
  </si>
  <si>
    <t>NO CONFIABLE = 0</t>
  </si>
  <si>
    <t>NO SE INVESTIGAN Y RESUELVEN OPORTUNAMENTE = 0</t>
  </si>
  <si>
    <t>NO EXISTE = 0</t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</si>
  <si>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0-85</t>
    </r>
  </si>
  <si>
    <r>
      <rPr>
        <b/>
        <u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El control no se ejecuta por parte del responsable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</si>
  <si>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</si>
  <si>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0 - 49</t>
    </r>
  </si>
  <si>
    <t>DISEÑO</t>
  </si>
  <si>
    <t>EJECUCIÓN</t>
  </si>
  <si>
    <t>SOLIDEZ INDIVIDUAL</t>
  </si>
  <si>
    <t>SOLIDEZ CONJUNTA</t>
  </si>
  <si>
    <t>1. RESPONSABLE</t>
  </si>
  <si>
    <t>2. PERIODICIDAD</t>
  </si>
  <si>
    <t>3. PROPÓSITO</t>
  </si>
  <si>
    <t>4. COMO SE REALIZA LA ACTIVIDAD DE CONTROL</t>
  </si>
  <si>
    <t>5. QUE PASA CON LAS OBSERVACIONES O DESVIACIONES</t>
  </si>
  <si>
    <t>6. EVIDENCIA DE LA EJECUCIÓN DEL CONTROL</t>
  </si>
  <si>
    <t>TOTAL</t>
  </si>
  <si>
    <t>RANGO DE CLASIFICACIÓN</t>
  </si>
  <si>
    <t>PUNTAJE</t>
  </si>
  <si>
    <t>APLICA PLAN DE ACCIÓN PARA FORTALECER EL CONTROL</t>
  </si>
  <si>
    <t>Residual</t>
  </si>
  <si>
    <t>CASI SEGURO</t>
  </si>
  <si>
    <t>EXTREMO</t>
  </si>
  <si>
    <t xml:space="preserve">RIESGO </t>
  </si>
  <si>
    <t>CONTROLES EXISTENTES</t>
  </si>
  <si>
    <t>¿Existe un responsable asignado a la ejecución del control?</t>
  </si>
  <si>
    <t>¿El responsable tiene la autoridad y adecuada segregación de funciones en la ejecución del contol?</t>
  </si>
  <si>
    <t>¿La oportunidad en que se ejerce el control ayuda a prevenir la mitigación del riesgo o a detectar la materialización del riego de manera oportuna?</t>
  </si>
  <si>
    <t>¿Las actividades que se desarrollan en el control realmente buscan por si sola prevenir o detectar las cusas que pueden dar origen al riesgo, ejemplo: Verificar, Validar, Cotejar, Comparar, Revisar, etc?</t>
  </si>
  <si>
    <t>¿La fuente de información que se utiliza en el desarrollo del control es información confiable que permita mitigar el riesgo?</t>
  </si>
  <si>
    <t>¿Las observaciones, desviaciones o diferencias indentificadas como resultados de la ejecución del control son investigadas y resueltas de manera oportuna?</t>
  </si>
  <si>
    <t>¿Se deja evidencia o rastro de la ejecución del control, que permita a cualquier tercero con la evidencia, llegar a la misma conclusión?</t>
  </si>
  <si>
    <t>PROBABILIDAD DESPUÉS DE CONTROLES</t>
  </si>
  <si>
    <t>IMPACTO DESPUÉS DE CONTROLES</t>
  </si>
  <si>
    <t>NUEVA ZONA DE RIESGO</t>
  </si>
  <si>
    <t>PROBABLE</t>
  </si>
  <si>
    <t>ALTO</t>
  </si>
  <si>
    <t>POSIBLE</t>
  </si>
  <si>
    <t>IMPROBABLE</t>
  </si>
  <si>
    <t>RARA VEZ</t>
  </si>
  <si>
    <t>CUADRANTES PROBABILIDAD</t>
  </si>
  <si>
    <t>RANGOS</t>
  </si>
  <si>
    <t xml:space="preserve">DE </t>
  </si>
  <si>
    <t>A</t>
  </si>
  <si>
    <r>
      <rPr>
        <b/>
        <sz val="16"/>
        <rFont val="Arial"/>
        <family val="2"/>
      </rPr>
      <t>MATRIZ DE RIESGOS DE CORRUPCIÓN</t>
    </r>
    <r>
      <rPr>
        <b/>
        <sz val="16"/>
        <rFont val="Calibri"/>
        <family val="2"/>
        <scheme val="minor"/>
      </rPr>
      <t xml:space="preserve">
</t>
    </r>
    <r>
      <rPr>
        <b/>
        <sz val="12"/>
        <rFont val="Arial"/>
        <family val="2"/>
      </rPr>
      <t>Direccionamiento Estratégico</t>
    </r>
  </si>
  <si>
    <t>CÓDIGO:</t>
  </si>
  <si>
    <t>F2_G1_DE</t>
  </si>
  <si>
    <t>VERSIÓN:</t>
  </si>
  <si>
    <t>FECHA APROBACIÓN:</t>
  </si>
  <si>
    <t>CALIFICACIÓN DE LA INFORMACIÓN:</t>
  </si>
  <si>
    <t>PÚBLICA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</si>
  <si>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</si>
  <si>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</si>
  <si>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</si>
  <si>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</si>
  <si>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</si>
  <si>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</si>
  <si>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</si>
  <si>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 xml:space="preserve">PROBABILIDAD </t>
  </si>
  <si>
    <t>IMPACTO</t>
  </si>
  <si>
    <t>RIESGO RESIDUAL</t>
  </si>
  <si>
    <t>OPCIÓN MANEJO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</si>
  <si>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</si>
  <si>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</si>
  <si>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</si>
  <si>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</si>
  <si>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</si>
  <si>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</si>
  <si>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</si>
  <si>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</si>
  <si>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</si>
  <si>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</si>
  <si>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</si>
  <si>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</si>
  <si>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</si>
  <si>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</si>
  <si>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Número de reportes corroborados de entrega de información sensible y/o clasificada, entregada a las IES y/o particulares.</t>
  </si>
  <si>
    <t>MAPA DE RIESGOS DE CORRUPCIÓN
Direccionamiento Estratégico</t>
  </si>
  <si>
    <t>Nivel de Riesgo</t>
  </si>
  <si>
    <t>Rara Vez</t>
  </si>
  <si>
    <t>MATRIZ DE VALORACIÓN DE RIESGOS DESPUES DE CONTROLES</t>
  </si>
  <si>
    <t>CATASTROFICO</t>
  </si>
  <si>
    <t>RC1.DE</t>
  </si>
  <si>
    <t>RC2.DE</t>
  </si>
  <si>
    <t>Mapa de Riesgos Inherente 2024:</t>
  </si>
  <si>
    <t>RC1.DE
RC2.DE</t>
  </si>
  <si>
    <t>Mapa de Riesgos Residual 2024: Despues de la identificación de Controles existentes</t>
  </si>
  <si>
    <t>Mapa de Riesgos Residual 2024 Cierre vigencia: Despues de implementación de nuevos controles</t>
  </si>
  <si>
    <t>La Subgerencia de Análisis de Información y Gestión del Conocimiento, gestiona la suscripción de los acuerdos de nivel de servicios definiendo en estos las caracteristicas técnicas y legales de acuerdo con la Guía para el intercambio de información con entidades estratégicas para la agencia ATENEA.</t>
  </si>
  <si>
    <t>Los profesionales de la SAIGC gestionan la información teniendo en cuenta las políticas de Seguridad y Privacidad de la Información y Tratamiento de Datos Personales. Cuando se identifica un acceso no autorizado se procede a eliminar los accesos.</t>
  </si>
  <si>
    <t>El subgerente de Análisis de la Información y Gestión del Conocimiento, garantiza que los documentos de vinculación de los profesionales que manejan la información, incorporen en su contenidos la declaración de compromiso de confidencialidad y privacidad de la información y la declaración de conflictos de interés, con el fin de restringir el acceso y uso de los datos diferente a lo definido por la Agencia. Cuando se identifica que un colaborador no ha actualizado o entregado estos documentos, se solicita su entrega inmediata.</t>
  </si>
  <si>
    <t>La Subgerencia de Análisis de la Información y Gestión del Conocimiento somete a validación la calidad de los scripts, (que se procesan de acuerdo con la "Guía de estilo para la programación en R ") por parte de una entidad externa, de acuerdo con la “Guía para procesamiento de datos para la habilitación, puntuación, ordenamiento y elegibilidad de los aspirantes a beneficiarios de los programas". En caso de encontrar inconsistencias, se revisa la novedad y se levanta la alerta ante la Gerencia de Estrategia.</t>
  </si>
  <si>
    <t>Plataforma central de datos</t>
  </si>
  <si>
    <t>Aprovisionamiento y configuración plataforma tecnológica en la nube</t>
  </si>
  <si>
    <t>Subgerente de Análisis de la Información y Gestión del Conocimiento</t>
  </si>
  <si>
    <t>Captura de imagen de espacio de almacenamiento en la nube</t>
  </si>
  <si>
    <t>Elaboración de un protocolo de permisos para el acceso a la información</t>
  </si>
  <si>
    <t>Protocolo de accesos y restricciones a la información</t>
  </si>
  <si>
    <t>Identificación, estandarización y almacenamiento de bases de datos priorizadas</t>
  </si>
  <si>
    <t>Captura de imagen de bases almacenadas en la nube</t>
  </si>
  <si>
    <t>Repositorio de códigos de procesamiento de datos</t>
  </si>
  <si>
    <t xml:space="preserve">Definir un espacio de almacenamiento de códigos de procesamiento.
</t>
  </si>
  <si>
    <t>Pantallazo repositorio de códigos en Github</t>
  </si>
  <si>
    <t>Almacenamiento y descripción de algoritmos de selección de elegibles en las convocatorias de Posmedia</t>
  </si>
  <si>
    <t>Pantallazo códigos almacenados y descritos en Github</t>
  </si>
  <si>
    <t>Evaluación de códigos de selección de beneficiarios</t>
  </si>
  <si>
    <t>Realizar ejercicios de evaluación interna de resultados  y externa sobre los algoritmos de selección de beneficiarios de las convocatorias de la Gerencia de Posmedia</t>
  </si>
  <si>
    <t>31/06/2025</t>
  </si>
  <si>
    <t>a) Documentos de procesamiento y resultados de la mesa espejo de Posmedia
b) Evaluación externa algoritmo selección de beneficiarios en el caso de Jóvenes a la 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</si>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</sst>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2" formatCode="_-&quot;$&quot;\ * #,##0_-;\-&quot;$&quot;\ * #,##0_-;_-&quot;$&quot;\ * &quot;-&quot;_-;_-@_-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9"/>
      <name val="Arial"/>
      <family val="2"/>
    </font>
    <font>
      <b/>
      <sz val="16"/>
      <name val="Calibri"/>
      <family val="2"/>
    </font>
    <font>
      <b/>
      <sz val="11"/>
      <color theme="4" tint="0.3999755851924192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5"/>
      <name val="Arial"/>
      <family val="2"/>
    </font>
    <font>
      <b/>
      <sz val="11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name val="Calibri"/>
      <family val="2"/>
    </font>
    <font>
      <sz val="11"/>
      <color rgb="FF375623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43" fillId="0" borderId="0" applyNumberFormat="0" applyFill="0" applyBorder="0" applyAlignment="0" applyProtection="0"/>
    <xf numFmtId="42" fontId="32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30" xfId="0" applyFont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13" fillId="0" borderId="0" xfId="1"/>
    <xf numFmtId="0" fontId="13" fillId="0" borderId="0" xfId="1" applyAlignment="1">
      <alignment horizontal="center" vertical="center" wrapText="1"/>
    </xf>
    <xf numFmtId="0" fontId="17" fillId="0" borderId="0" xfId="1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1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9" borderId="28" xfId="0" applyFont="1" applyFill="1" applyBorder="1" applyAlignment="1">
      <alignment horizontal="center" vertical="center"/>
    </xf>
    <xf numFmtId="9" fontId="29" fillId="0" borderId="29" xfId="0" applyNumberFormat="1" applyFont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/>
    </xf>
    <xf numFmtId="9" fontId="29" fillId="0" borderId="23" xfId="0" applyNumberFormat="1" applyFont="1" applyBorder="1" applyAlignment="1">
      <alignment horizontal="center" vertical="center"/>
    </xf>
    <xf numFmtId="0" fontId="33" fillId="10" borderId="22" xfId="0" applyFont="1" applyFill="1" applyBorder="1" applyAlignment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9" fontId="29" fillId="0" borderId="26" xfId="0" applyNumberFormat="1" applyFont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34" fillId="12" borderId="22" xfId="0" applyFont="1" applyFill="1" applyBorder="1" applyAlignment="1">
      <alignment horizontal="center" vertical="center"/>
    </xf>
    <xf numFmtId="0" fontId="34" fillId="13" borderId="22" xfId="0" applyFont="1" applyFill="1" applyBorder="1" applyAlignment="1">
      <alignment horizontal="center" vertical="center"/>
    </xf>
    <xf numFmtId="0" fontId="34" fillId="14" borderId="22" xfId="0" applyFont="1" applyFill="1" applyBorder="1" applyAlignment="1">
      <alignment horizontal="center" vertical="center"/>
    </xf>
    <xf numFmtId="0" fontId="34" fillId="15" borderId="22" xfId="0" applyFont="1" applyFill="1" applyBorder="1" applyAlignment="1">
      <alignment horizontal="center" vertical="center"/>
    </xf>
    <xf numFmtId="0" fontId="35" fillId="16" borderId="24" xfId="0" applyFont="1" applyFill="1" applyBorder="1" applyAlignment="1">
      <alignment horizontal="center" vertical="center"/>
    </xf>
    <xf numFmtId="0" fontId="1" fillId="4" borderId="2" xfId="0" applyFont="1" applyFill="1" applyBorder="1"/>
    <xf numFmtId="9" fontId="34" fillId="14" borderId="44" xfId="0" applyNumberFormat="1" applyFont="1" applyFill="1" applyBorder="1" applyAlignment="1">
      <alignment horizontal="center" vertical="center"/>
    </xf>
    <xf numFmtId="9" fontId="34" fillId="15" borderId="44" xfId="0" applyNumberFormat="1" applyFont="1" applyFill="1" applyBorder="1" applyAlignment="1">
      <alignment horizontal="center" vertical="center"/>
    </xf>
    <xf numFmtId="9" fontId="35" fillId="16" borderId="45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18" borderId="2" xfId="0" applyFont="1" applyFill="1" applyBorder="1" applyAlignment="1">
      <alignment horizontal="center" vertical="center"/>
    </xf>
    <xf numFmtId="0" fontId="36" fillId="17" borderId="2" xfId="0" applyFont="1" applyFill="1" applyBorder="1" applyAlignment="1">
      <alignment horizontal="center" vertical="center"/>
    </xf>
    <xf numFmtId="9" fontId="0" fillId="0" borderId="0" xfId="0" applyNumberFormat="1"/>
    <xf numFmtId="0" fontId="0" fillId="0" borderId="5" xfId="0" applyBorder="1"/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8" fillId="18" borderId="20" xfId="0" applyFont="1" applyFill="1" applyBorder="1" applyAlignment="1">
      <alignment horizontal="center" vertical="center"/>
    </xf>
    <xf numFmtId="0" fontId="36" fillId="17" borderId="21" xfId="0" applyFont="1" applyFill="1" applyBorder="1" applyAlignment="1">
      <alignment horizontal="center" vertical="center"/>
    </xf>
    <xf numFmtId="0" fontId="36" fillId="17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18" borderId="25" xfId="0" applyFont="1" applyFill="1" applyBorder="1" applyAlignment="1">
      <alignment horizontal="center" vertical="center"/>
    </xf>
    <xf numFmtId="0" fontId="36" fillId="17" borderId="26" xfId="0" applyFont="1" applyFill="1" applyBorder="1" applyAlignment="1">
      <alignment horizontal="center" vertical="center"/>
    </xf>
    <xf numFmtId="0" fontId="39" fillId="14" borderId="36" xfId="0" applyFont="1" applyFill="1" applyBorder="1" applyAlignment="1">
      <alignment horizontal="center" vertical="center"/>
    </xf>
    <xf numFmtId="0" fontId="39" fillId="15" borderId="36" xfId="0" applyFont="1" applyFill="1" applyBorder="1" applyAlignment="1">
      <alignment horizontal="center" vertical="center"/>
    </xf>
    <xf numFmtId="0" fontId="37" fillId="16" borderId="32" xfId="0" applyFont="1" applyFill="1" applyBorder="1" applyAlignment="1">
      <alignment horizontal="center" vertical="center"/>
    </xf>
    <xf numFmtId="0" fontId="40" fillId="17" borderId="2" xfId="0" applyFont="1" applyFill="1" applyBorder="1" applyAlignment="1">
      <alignment horizontal="center" vertical="center"/>
    </xf>
    <xf numFmtId="0" fontId="41" fillId="18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43" fillId="0" borderId="0" xfId="2"/>
    <xf numFmtId="0" fontId="1" fillId="20" borderId="7" xfId="0" applyFont="1" applyFill="1" applyBorder="1" applyAlignment="1">
      <alignment horizontal="center"/>
    </xf>
    <xf numFmtId="0" fontId="1" fillId="20" borderId="55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 wrapText="1"/>
    </xf>
    <xf numFmtId="0" fontId="1" fillId="20" borderId="56" xfId="0" applyFont="1" applyFill="1" applyBorder="1" applyAlignment="1">
      <alignment vertical="center"/>
    </xf>
    <xf numFmtId="0" fontId="0" fillId="0" borderId="43" xfId="0" applyBorder="1" applyAlignment="1">
      <alignment wrapText="1"/>
    </xf>
    <xf numFmtId="0" fontId="0" fillId="0" borderId="29" xfId="0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2" xfId="0" applyFont="1" applyBorder="1" applyAlignment="1" applyProtection="1">
      <alignment horizontal="center" vertical="center"/>
      <protection locked="0"/>
    </xf>
    <xf numFmtId="0" fontId="1" fillId="20" borderId="16" xfId="0" applyFont="1" applyFill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1" fillId="20" borderId="17" xfId="0" applyFont="1" applyFill="1" applyBorder="1" applyAlignment="1">
      <alignment vertical="center"/>
    </xf>
    <xf numFmtId="0" fontId="1" fillId="0" borderId="45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0" fontId="44" fillId="22" borderId="2" xfId="0" applyFont="1" applyFill="1" applyBorder="1" applyAlignment="1">
      <alignment horizontal="center" vertical="center"/>
    </xf>
    <xf numFmtId="0" fontId="44" fillId="22" borderId="2" xfId="0" applyFont="1" applyFill="1" applyBorder="1" applyAlignment="1" applyProtection="1">
      <alignment horizontal="center" vertical="center"/>
      <protection locked="0"/>
    </xf>
    <xf numFmtId="0" fontId="0" fillId="22" borderId="2" xfId="0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4" borderId="0" xfId="0" applyFill="1"/>
    <xf numFmtId="0" fontId="8" fillId="0" borderId="2" xfId="0" quotePrefix="1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5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 wrapText="1"/>
    </xf>
    <xf numFmtId="0" fontId="45" fillId="23" borderId="2" xfId="0" applyFont="1" applyFill="1" applyBorder="1" applyAlignment="1">
      <alignment vertical="center"/>
    </xf>
    <xf numFmtId="0" fontId="29" fillId="0" borderId="25" xfId="0" applyFont="1" applyBorder="1" applyAlignment="1">
      <alignment horizontal="center" vertical="center" wrapText="1"/>
    </xf>
    <xf numFmtId="0" fontId="6" fillId="19" borderId="0" xfId="0" applyFont="1" applyFill="1"/>
    <xf numFmtId="0" fontId="6" fillId="19" borderId="0" xfId="0" applyFont="1" applyFill="1" applyAlignment="1">
      <alignment wrapText="1"/>
    </xf>
    <xf numFmtId="0" fontId="8" fillId="0" borderId="20" xfId="0" quotePrefix="1" applyFont="1" applyBorder="1" applyAlignment="1">
      <alignment vertical="center" wrapText="1"/>
    </xf>
    <xf numFmtId="0" fontId="8" fillId="0" borderId="25" xfId="0" quotePrefix="1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33" fillId="0" borderId="2" xfId="0" applyFont="1" applyBorder="1"/>
    <xf numFmtId="0" fontId="19" fillId="21" borderId="2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9" fillId="21" borderId="2" xfId="0" applyFont="1" applyFill="1" applyBorder="1"/>
    <xf numFmtId="0" fontId="33" fillId="0" borderId="0" xfId="0" applyFont="1" applyAlignment="1">
      <alignment vertical="center" wrapText="1"/>
    </xf>
    <xf numFmtId="0" fontId="19" fillId="21" borderId="2" xfId="0" applyFont="1" applyFill="1" applyBorder="1" applyAlignment="1">
      <alignment vertical="center"/>
    </xf>
    <xf numFmtId="0" fontId="29" fillId="2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20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9" fillId="8" borderId="63" xfId="0" applyFont="1" applyFill="1" applyBorder="1" applyAlignment="1">
      <alignment vertical="center"/>
    </xf>
    <xf numFmtId="0" fontId="19" fillId="8" borderId="47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5" xfId="0" applyFont="1" applyBorder="1" applyAlignment="1">
      <alignment vertical="center"/>
    </xf>
    <xf numFmtId="0" fontId="37" fillId="2" borderId="63" xfId="0" applyFont="1" applyFill="1" applyBorder="1" applyAlignment="1">
      <alignment horizontal="center" vertical="center"/>
    </xf>
    <xf numFmtId="0" fontId="38" fillId="11" borderId="64" xfId="0" applyFont="1" applyFill="1" applyBorder="1" applyAlignment="1">
      <alignment horizontal="center" vertical="center"/>
    </xf>
    <xf numFmtId="0" fontId="38" fillId="10" borderId="64" xfId="0" applyFont="1" applyFill="1" applyBorder="1" applyAlignment="1">
      <alignment horizontal="center" vertical="center"/>
    </xf>
    <xf numFmtId="0" fontId="38" fillId="7" borderId="64" xfId="0" applyFont="1" applyFill="1" applyBorder="1" applyAlignment="1">
      <alignment horizontal="center" vertical="center"/>
    </xf>
    <xf numFmtId="0" fontId="38" fillId="9" borderId="50" xfId="0" applyFont="1" applyFill="1" applyBorder="1" applyAlignment="1">
      <alignment horizontal="center" vertical="center"/>
    </xf>
    <xf numFmtId="0" fontId="39" fillId="14" borderId="34" xfId="0" applyFont="1" applyFill="1" applyBorder="1" applyAlignment="1">
      <alignment horizontal="center" vertical="center"/>
    </xf>
    <xf numFmtId="0" fontId="39" fillId="15" borderId="34" xfId="0" applyFont="1" applyFill="1" applyBorder="1" applyAlignment="1">
      <alignment horizontal="center" vertical="center"/>
    </xf>
    <xf numFmtId="0" fontId="37" fillId="16" borderId="35" xfId="0" applyFont="1" applyFill="1" applyBorder="1" applyAlignment="1">
      <alignment horizontal="center" vertical="center"/>
    </xf>
    <xf numFmtId="9" fontId="29" fillId="0" borderId="29" xfId="0" applyNumberFormat="1" applyFont="1" applyBorder="1" applyAlignment="1">
      <alignment horizontal="center" vertical="center" wrapText="1"/>
    </xf>
    <xf numFmtId="9" fontId="29" fillId="0" borderId="23" xfId="0" applyNumberFormat="1" applyFont="1" applyBorder="1" applyAlignment="1">
      <alignment horizontal="center" vertical="center" wrapText="1"/>
    </xf>
    <xf numFmtId="9" fontId="29" fillId="0" borderId="26" xfId="0" applyNumberFormat="1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4" fillId="14" borderId="34" xfId="0" applyFont="1" applyFill="1" applyBorder="1" applyAlignment="1">
      <alignment horizontal="center" vertical="center"/>
    </xf>
    <xf numFmtId="0" fontId="34" fillId="15" borderId="34" xfId="0" applyFont="1" applyFill="1" applyBorder="1" applyAlignment="1">
      <alignment horizontal="center" vertical="center"/>
    </xf>
    <xf numFmtId="0" fontId="35" fillId="16" borderId="35" xfId="0" applyFont="1" applyFill="1" applyBorder="1" applyAlignment="1">
      <alignment horizontal="center" vertical="center"/>
    </xf>
    <xf numFmtId="0" fontId="36" fillId="17" borderId="20" xfId="0" applyFont="1" applyFill="1" applyBorder="1" applyAlignment="1">
      <alignment horizontal="center" vertical="center"/>
    </xf>
    <xf numFmtId="0" fontId="50" fillId="18" borderId="25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 wrapText="1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30" fillId="0" borderId="3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54" fillId="0" borderId="2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left" vertical="center" wrapText="1"/>
    </xf>
    <xf numFmtId="14" fontId="31" fillId="0" borderId="3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14" fontId="29" fillId="0" borderId="2" xfId="0" applyNumberFormat="1" applyFont="1" applyBorder="1" applyAlignment="1">
      <alignment horizontal="center" vertical="center" wrapText="1"/>
    </xf>
    <xf numFmtId="0" fontId="57" fillId="0" borderId="34" xfId="0" applyFont="1" applyBorder="1" applyAlignment="1" applyProtection="1">
      <alignment horizontal="center" vertical="center" wrapText="1"/>
      <protection locked="0"/>
    </xf>
    <xf numFmtId="0" fontId="57" fillId="0" borderId="35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20" xfId="0" applyFont="1" applyBorder="1"/>
    <xf numFmtId="0" fontId="1" fillId="20" borderId="32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5" fillId="21" borderId="2" xfId="0" applyFont="1" applyFill="1" applyBorder="1" applyAlignment="1">
      <alignment vertical="center"/>
    </xf>
    <xf numFmtId="0" fontId="33" fillId="0" borderId="2" xfId="0" quotePrefix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53" fillId="0" borderId="57" xfId="0" applyFont="1" applyBorder="1" applyAlignment="1" applyProtection="1">
      <alignment horizontal="center" vertical="center" wrapText="1"/>
      <protection locked="0"/>
    </xf>
    <xf numFmtId="0" fontId="53" fillId="0" borderId="34" xfId="0" applyFont="1" applyBorder="1" applyAlignment="1" applyProtection="1">
      <alignment horizontal="center" vertical="center" wrapText="1"/>
      <protection locked="0"/>
    </xf>
    <xf numFmtId="0" fontId="53" fillId="0" borderId="35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14" fontId="29" fillId="0" borderId="20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8" fillId="0" borderId="20" xfId="0" quotePrefix="1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14" fontId="29" fillId="0" borderId="2" xfId="0" applyNumberFormat="1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29" fillId="6" borderId="2" xfId="0" applyFont="1" applyFill="1" applyBorder="1" applyAlignment="1">
      <alignment horizontal="left" vertical="center" wrapText="1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14" fontId="29" fillId="0" borderId="25" xfId="0" applyNumberFormat="1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13" fillId="0" borderId="46" xfId="1" applyBorder="1" applyAlignment="1">
      <alignment horizontal="center"/>
    </xf>
    <xf numFmtId="0" fontId="13" fillId="0" borderId="48" xfId="1" applyBorder="1" applyAlignment="1">
      <alignment horizontal="center"/>
    </xf>
    <xf numFmtId="0" fontId="13" fillId="0" borderId="42" xfId="1" applyBorder="1" applyAlignment="1">
      <alignment horizontal="center"/>
    </xf>
    <xf numFmtId="0" fontId="13" fillId="0" borderId="5" xfId="1" applyBorder="1" applyAlignment="1">
      <alignment horizontal="center"/>
    </xf>
    <xf numFmtId="0" fontId="13" fillId="0" borderId="6" xfId="1" applyBorder="1" applyAlignment="1">
      <alignment horizontal="center"/>
    </xf>
    <xf numFmtId="0" fontId="13" fillId="0" borderId="43" xfId="1" applyBorder="1" applyAlignment="1">
      <alignment horizontal="center"/>
    </xf>
    <xf numFmtId="0" fontId="14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49" fillId="0" borderId="2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center" vertical="center" wrapText="1"/>
    </xf>
    <xf numFmtId="0" fontId="8" fillId="0" borderId="2" xfId="1" applyFont="1" applyBorder="1"/>
    <xf numFmtId="0" fontId="58" fillId="0" borderId="2" xfId="1" applyFont="1" applyBorder="1" applyAlignment="1">
      <alignment horizontal="center" vertical="center" wrapText="1"/>
    </xf>
    <xf numFmtId="0" fontId="58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49" fillId="0" borderId="53" xfId="1" applyFont="1" applyBorder="1" applyAlignment="1">
      <alignment horizontal="justify" vertical="center" wrapText="1"/>
    </xf>
    <xf numFmtId="0" fontId="49" fillId="0" borderId="67" xfId="1" applyFont="1" applyBorder="1" applyAlignment="1">
      <alignment horizontal="justify" vertical="center" wrapText="1"/>
    </xf>
    <xf numFmtId="0" fontId="49" fillId="0" borderId="44" xfId="1" applyFont="1" applyBorder="1" applyAlignment="1">
      <alignment horizontal="justify" vertical="center" wrapText="1"/>
    </xf>
    <xf numFmtId="0" fontId="53" fillId="0" borderId="63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6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1" fillId="20" borderId="31" xfId="0" applyFont="1" applyFill="1" applyBorder="1" applyAlignment="1">
      <alignment horizontal="center"/>
    </xf>
    <xf numFmtId="0" fontId="1" fillId="20" borderId="36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9" fillId="8" borderId="49" xfId="0" applyFont="1" applyFill="1" applyBorder="1" applyAlignment="1">
      <alignment horizontal="center" vertical="center"/>
    </xf>
    <xf numFmtId="0" fontId="19" fillId="8" borderId="64" xfId="0" applyFont="1" applyFill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/>
    </xf>
    <xf numFmtId="9" fontId="33" fillId="0" borderId="21" xfId="0" applyNumberFormat="1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9" fontId="33" fillId="0" borderId="1" xfId="0" applyNumberFormat="1" applyFont="1" applyBorder="1" applyAlignment="1">
      <alignment horizontal="center" vertical="center" wrapText="1"/>
    </xf>
    <xf numFmtId="9" fontId="29" fillId="0" borderId="1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9" fontId="33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9" fontId="33" fillId="0" borderId="2" xfId="0" applyNumberFormat="1" applyFont="1" applyBorder="1" applyAlignment="1">
      <alignment horizontal="center" vertical="center" wrapText="1"/>
    </xf>
    <xf numFmtId="9" fontId="33" fillId="0" borderId="25" xfId="0" applyNumberFormat="1" applyFont="1" applyBorder="1" applyAlignment="1">
      <alignment horizontal="center" vertical="center" wrapText="1"/>
    </xf>
    <xf numFmtId="9" fontId="29" fillId="0" borderId="20" xfId="0" applyNumberFormat="1" applyFont="1" applyBorder="1" applyAlignment="1">
      <alignment horizontal="center" vertical="center" wrapText="1"/>
    </xf>
    <xf numFmtId="9" fontId="33" fillId="0" borderId="23" xfId="0" applyNumberFormat="1" applyFont="1" applyBorder="1" applyAlignment="1">
      <alignment horizontal="center" vertical="center" wrapText="1"/>
    </xf>
    <xf numFmtId="9" fontId="33" fillId="0" borderId="2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9" fontId="33" fillId="0" borderId="27" xfId="0" applyNumberFormat="1" applyFont="1" applyBorder="1" applyAlignment="1">
      <alignment horizontal="center" vertical="center" wrapText="1"/>
    </xf>
    <xf numFmtId="9" fontId="33" fillId="0" borderId="41" xfId="0" applyNumberFormat="1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9" fillId="5" borderId="21" xfId="0" applyFont="1" applyFill="1" applyBorder="1" applyAlignment="1">
      <alignment horizontal="center" vertical="center" wrapText="1"/>
    </xf>
    <xf numFmtId="0" fontId="29" fillId="5" borderId="2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justify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9" fontId="33" fillId="0" borderId="20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horizontal="justify" vertical="center" wrapText="1"/>
    </xf>
    <xf numFmtId="0" fontId="29" fillId="0" borderId="2" xfId="0" applyFont="1" applyBorder="1" applyAlignment="1">
      <alignment horizontal="justify" vertical="center" wrapText="1"/>
    </xf>
    <xf numFmtId="0" fontId="29" fillId="0" borderId="25" xfId="0" applyFont="1" applyBorder="1" applyAlignment="1">
      <alignment horizontal="justify" vertical="center" wrapText="1"/>
    </xf>
    <xf numFmtId="0" fontId="33" fillId="9" borderId="19" xfId="0" applyFont="1" applyFill="1" applyBorder="1" applyAlignment="1">
      <alignment horizontal="center" vertical="center"/>
    </xf>
    <xf numFmtId="0" fontId="33" fillId="9" borderId="22" xfId="0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9" fontId="33" fillId="25" borderId="20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5" borderId="25" xfId="0" applyFont="1" applyFill="1" applyBorder="1" applyAlignment="1">
      <alignment horizontal="center" vertical="center"/>
    </xf>
    <xf numFmtId="0" fontId="29" fillId="9" borderId="19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9" fontId="29" fillId="25" borderId="20" xfId="0" applyNumberFormat="1" applyFont="1" applyFill="1" applyBorder="1" applyAlignment="1">
      <alignment horizontal="center" vertical="center"/>
    </xf>
    <xf numFmtId="0" fontId="29" fillId="25" borderId="2" xfId="0" applyFont="1" applyFill="1" applyBorder="1" applyAlignment="1">
      <alignment horizontal="center" vertical="center"/>
    </xf>
    <xf numFmtId="0" fontId="29" fillId="25" borderId="4" xfId="0" applyFont="1" applyFill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24" borderId="4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left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9" fontId="33" fillId="9" borderId="20" xfId="0" applyNumberFormat="1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55" xfId="0" applyFont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9" fontId="33" fillId="9" borderId="25" xfId="0" applyNumberFormat="1" applyFont="1" applyFill="1" applyBorder="1" applyAlignment="1">
      <alignment horizontal="center" vertical="center" wrapText="1"/>
    </xf>
    <xf numFmtId="9" fontId="33" fillId="0" borderId="2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4">
    <cellStyle name="Hipervínculo" xfId="2" builtinId="8"/>
    <cellStyle name="Moneda [0] 2" xfId="3" xr:uid="{83D71444-D022-48E5-9634-AB66FA95F797}"/>
    <cellStyle name="Normal" xfId="0" builtinId="0"/>
    <cellStyle name="Normal 2" xfId="1" xr:uid="{00000000-0005-0000-0000-000002000000}"/>
  </cellStyles>
  <dxfs count="55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3300"/>
      <color rgb="FF2F75B5"/>
      <color rgb="FFFF822D"/>
      <color rgb="FFFF4B21"/>
      <color rgb="FFFFFF99"/>
      <color rgb="FF00FF00"/>
      <color rgb="FFF66400"/>
      <color rgb="FFFF2D2D"/>
      <color rgb="FFFF1515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6A3DE1A-434E-426F-BF56-1A75B53FBCF2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667A133-C218-4F4F-852F-8B85003850ED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1798ED5C-B1AD-4CC1-8C8E-A68E10444FAB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09E121D-F267-4E2F-A2CD-5CF88AEAF3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3C9C96F-79AD-4945-BCA3-1F5B255A3836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23C5CB2-9E42-460E-923B-230CF476B0E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CB94FEBB-9830-4062-84A7-2E9333164EB3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DD34A1A-61CF-463F-9353-DF4470C63E88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4F304A3-089E-44AF-BA3E-9E5E7D2402F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9FEFB9F-CF0E-4AEB-BE71-DD50CA8F9E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316566</xdr:colOff>
      <xdr:row>1</xdr:row>
      <xdr:rowOff>89647</xdr:rowOff>
    </xdr:from>
    <xdr:to>
      <xdr:col>1</xdr:col>
      <xdr:colOff>1876426</xdr:colOff>
      <xdr:row>4</xdr:row>
      <xdr:rowOff>291353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B5BE929-23B5-4EE8-9DBB-879F33190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6566" y="280147"/>
          <a:ext cx="3522010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116479</xdr:colOff>
      <xdr:row>0</xdr:row>
      <xdr:rowOff>105957</xdr:rowOff>
    </xdr:from>
    <xdr:to>
      <xdr:col>2</xdr:col>
      <xdr:colOff>948069</xdr:colOff>
      <xdr:row>3</xdr:row>
      <xdr:rowOff>168349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D87C0-3F73-4F6A-ACC5-F9B80D7A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479" y="105957"/>
          <a:ext cx="3206195" cy="780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120952</xdr:colOff>
      <xdr:row>0</xdr:row>
      <xdr:rowOff>60476</xdr:rowOff>
    </xdr:from>
    <xdr:to>
      <xdr:col>1</xdr:col>
      <xdr:colOff>844207</xdr:colOff>
      <xdr:row>2</xdr:row>
      <xdr:rowOff>130969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737D5D-FAFE-4812-8A2E-2530691F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952" y="60476"/>
          <a:ext cx="2509193" cy="653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147412</xdr:colOff>
      <xdr:row>0</xdr:row>
      <xdr:rowOff>100853</xdr:rowOff>
    </xdr:from>
    <xdr:to>
      <xdr:col>2</xdr:col>
      <xdr:colOff>464911</xdr:colOff>
      <xdr:row>3</xdr:row>
      <xdr:rowOff>89160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A11C2E-FBFE-4923-87A2-9286C30F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412" y="100853"/>
          <a:ext cx="2426606" cy="634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690563</xdr:colOff>
      <xdr:row>0</xdr:row>
      <xdr:rowOff>0</xdr:rowOff>
    </xdr:from>
    <xdr:to>
      <xdr:col>1</xdr:col>
      <xdr:colOff>1389180</xdr:colOff>
      <xdr:row>0</xdr:row>
      <xdr:rowOff>845557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03E352-103A-4DF8-8050-0D7B3BB1D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0563" y="0"/>
          <a:ext cx="2222617" cy="845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83345</xdr:rowOff>
    </xdr:from>
    <xdr:ext cx="1585324" cy="428624"/>
    <xdr:pic>
      <xdr:nvPicPr>
        <xdr:cNvPr id="2" name="Imagen 3" descr="http://www.centrodememoriahistorica.gov.co/alfabetizaciones/images/logo_CNMH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5"/>
          <a:ext cx="158532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A218-F6A6-4E5A-82A9-5F4BDA746057}">
  <dimension ref="A2:L27"/>
  <sheetViews>
    <sheetView showGridLines="0" zoomScale="80" zoomScaleNormal="80" workbookViewId="0">
      <selection activeCell="B1" sqref="B1"/>
    </sheetView>
  </sheetViews>
  <sheetFormatPr baseColWidth="10" defaultColWidth="12.44140625" defaultRowHeight="15" customHeight="1" x14ac:dyDescent="0.3"/>
  <cols>
    <col min="1" max="1" width="28.6640625" style="40" customWidth="1"/>
    <col min="2" max="2" width="34.44140625" style="40" customWidth="1"/>
    <col min="3" max="3" width="35.44140625" style="40" customWidth="1"/>
    <col min="4" max="7" width="15.6640625" style="40" customWidth="1"/>
    <col min="8" max="8" width="35.33203125" style="40" bestFit="1" customWidth="1"/>
    <col min="9" max="9" width="11.44140625" style="40" bestFit="1" customWidth="1"/>
    <col min="10" max="10" width="4" style="40" customWidth="1"/>
    <col min="11" max="11" width="10" style="40" customWidth="1"/>
    <col min="12" max="12" width="9.44140625" style="40" customWidth="1"/>
    <col min="13" max="16384" width="12.44140625" style="40"/>
  </cols>
  <sheetData>
    <row r="2" spans="1:12" ht="15" customHeight="1" x14ac:dyDescent="0.3">
      <c r="A2" s="292"/>
      <c r="B2" s="293"/>
      <c r="C2" s="298" t="s">
        <v>0</v>
      </c>
      <c r="D2" s="299"/>
      <c r="E2" s="299"/>
      <c r="F2" s="299"/>
      <c r="G2" s="299"/>
      <c r="H2" s="299"/>
      <c r="I2" s="300"/>
    </row>
    <row r="3" spans="1:12" ht="15" customHeight="1" x14ac:dyDescent="0.3">
      <c r="A3" s="294"/>
      <c r="B3" s="295"/>
      <c r="C3" s="301"/>
      <c r="D3" s="302"/>
      <c r="E3" s="302"/>
      <c r="F3" s="302"/>
      <c r="G3" s="302"/>
      <c r="H3" s="302"/>
      <c r="I3" s="303"/>
    </row>
    <row r="4" spans="1:12" ht="15" customHeight="1" x14ac:dyDescent="0.3">
      <c r="A4" s="294"/>
      <c r="B4" s="295"/>
      <c r="C4" s="301"/>
      <c r="D4" s="302"/>
      <c r="E4" s="302"/>
      <c r="F4" s="302"/>
      <c r="G4" s="302"/>
      <c r="H4" s="302"/>
      <c r="I4" s="303"/>
    </row>
    <row r="5" spans="1:12" ht="28.5" customHeight="1" x14ac:dyDescent="0.3">
      <c r="A5" s="296"/>
      <c r="B5" s="297"/>
      <c r="C5" s="304"/>
      <c r="D5" s="305"/>
      <c r="E5" s="305"/>
      <c r="F5" s="305"/>
      <c r="G5" s="305"/>
      <c r="H5" s="305"/>
      <c r="I5" s="306"/>
    </row>
    <row r="6" spans="1:12" ht="8.25" customHeight="1" x14ac:dyDescent="0.3"/>
    <row r="7" spans="1:12" ht="21" customHeight="1" x14ac:dyDescent="0.3">
      <c r="A7" s="310" t="s">
        <v>1</v>
      </c>
      <c r="B7" s="311"/>
      <c r="C7" s="311"/>
      <c r="D7" s="311"/>
      <c r="E7" s="311"/>
      <c r="F7" s="311"/>
      <c r="G7" s="311"/>
      <c r="H7" s="311"/>
      <c r="I7" s="311"/>
    </row>
    <row r="8" spans="1:12" ht="21" customHeight="1" x14ac:dyDescent="0.3">
      <c r="A8" s="311"/>
      <c r="B8" s="311"/>
      <c r="C8" s="311"/>
      <c r="D8" s="311"/>
      <c r="E8" s="311"/>
      <c r="F8" s="311"/>
      <c r="G8" s="311"/>
      <c r="H8" s="311"/>
      <c r="I8" s="311"/>
    </row>
    <row r="9" spans="1:12" ht="21" customHeight="1" x14ac:dyDescent="0.3">
      <c r="A9" s="311"/>
      <c r="B9" s="311"/>
      <c r="C9" s="311"/>
      <c r="D9" s="311"/>
      <c r="E9" s="311"/>
      <c r="F9" s="311"/>
      <c r="G9" s="311"/>
      <c r="H9" s="311"/>
      <c r="I9" s="311"/>
    </row>
    <row r="10" spans="1:12" ht="27" customHeight="1" x14ac:dyDescent="0.3">
      <c r="A10" s="312" t="s">
        <v>2</v>
      </c>
      <c r="B10" s="308" t="s">
        <v>3</v>
      </c>
      <c r="C10" s="313" t="s">
        <v>4</v>
      </c>
      <c r="D10" s="314"/>
      <c r="E10" s="314"/>
      <c r="F10" s="314"/>
      <c r="G10" s="314"/>
      <c r="H10" s="314"/>
      <c r="I10" s="315"/>
      <c r="J10" s="41"/>
      <c r="K10" s="41"/>
      <c r="L10" s="41"/>
    </row>
    <row r="11" spans="1:12" ht="54" customHeight="1" x14ac:dyDescent="0.3">
      <c r="A11" s="312"/>
      <c r="B11" s="309"/>
      <c r="C11" s="313" t="s">
        <v>5</v>
      </c>
      <c r="D11" s="314"/>
      <c r="E11" s="314"/>
      <c r="F11" s="314"/>
      <c r="G11" s="314"/>
      <c r="H11" s="314"/>
      <c r="I11" s="315"/>
      <c r="J11" s="41"/>
      <c r="K11" s="41"/>
      <c r="L11" s="41"/>
    </row>
    <row r="12" spans="1:12" ht="30" customHeight="1" x14ac:dyDescent="0.3">
      <c r="A12" s="312"/>
      <c r="B12" s="309"/>
      <c r="C12" s="313" t="s">
        <v>6</v>
      </c>
      <c r="D12" s="314"/>
      <c r="E12" s="314"/>
      <c r="F12" s="314"/>
      <c r="G12" s="314"/>
      <c r="H12" s="314"/>
      <c r="I12" s="315"/>
      <c r="J12" s="41"/>
      <c r="K12" s="41"/>
      <c r="L12" s="41"/>
    </row>
    <row r="13" spans="1:12" ht="26.25" customHeight="1" x14ac:dyDescent="0.3">
      <c r="A13" s="312"/>
      <c r="B13" s="309"/>
      <c r="C13" s="313" t="s">
        <v>7</v>
      </c>
      <c r="D13" s="314"/>
      <c r="E13" s="314"/>
      <c r="F13" s="314"/>
      <c r="G13" s="314"/>
      <c r="H13" s="314"/>
      <c r="I13" s="315"/>
      <c r="J13" s="41"/>
      <c r="K13" s="41"/>
      <c r="L13" s="41"/>
    </row>
    <row r="14" spans="1:12" ht="26.25" customHeight="1" x14ac:dyDescent="0.3">
      <c r="A14" s="312"/>
      <c r="B14" s="309"/>
      <c r="C14" s="313" t="s">
        <v>8</v>
      </c>
      <c r="D14" s="314"/>
      <c r="E14" s="314"/>
      <c r="F14" s="314"/>
      <c r="G14" s="314"/>
      <c r="H14" s="314"/>
      <c r="I14" s="315"/>
      <c r="J14" s="41"/>
      <c r="K14" s="41"/>
      <c r="L14" s="41"/>
    </row>
    <row r="15" spans="1:12" ht="32.700000000000003" customHeight="1" x14ac:dyDescent="0.3">
      <c r="A15" s="312"/>
      <c r="B15" s="309"/>
      <c r="C15" s="313" t="s">
        <v>9</v>
      </c>
      <c r="D15" s="314"/>
      <c r="E15" s="314"/>
      <c r="F15" s="314"/>
      <c r="G15" s="314"/>
      <c r="H15" s="314"/>
      <c r="I15" s="315"/>
      <c r="J15" s="41"/>
      <c r="K15" s="41"/>
      <c r="L15" s="41"/>
    </row>
    <row r="16" spans="1:12" ht="31.95" customHeight="1" x14ac:dyDescent="0.3">
      <c r="A16" s="312"/>
      <c r="B16" s="308" t="s">
        <v>10</v>
      </c>
      <c r="C16" s="307" t="s">
        <v>11</v>
      </c>
      <c r="D16" s="307"/>
      <c r="E16" s="307"/>
      <c r="F16" s="307"/>
      <c r="G16" s="307"/>
      <c r="H16" s="307"/>
      <c r="I16" s="307"/>
      <c r="J16" s="42"/>
      <c r="K16" s="42"/>
    </row>
    <row r="17" spans="1:11" ht="15.75" customHeight="1" x14ac:dyDescent="0.3">
      <c r="A17" s="312"/>
      <c r="B17" s="309"/>
      <c r="C17" s="307" t="s">
        <v>12</v>
      </c>
      <c r="D17" s="307"/>
      <c r="E17" s="307"/>
      <c r="F17" s="307"/>
      <c r="G17" s="307"/>
      <c r="H17" s="307"/>
      <c r="I17" s="307"/>
      <c r="J17" s="42"/>
      <c r="K17" s="42"/>
    </row>
    <row r="18" spans="1:11" ht="34.950000000000003" customHeight="1" x14ac:dyDescent="0.3">
      <c r="A18" s="312"/>
      <c r="B18" s="309"/>
      <c r="C18" s="307" t="s">
        <v>13</v>
      </c>
      <c r="D18" s="307"/>
      <c r="E18" s="307"/>
      <c r="F18" s="307"/>
      <c r="G18" s="307"/>
      <c r="H18" s="307"/>
      <c r="I18" s="307"/>
      <c r="J18" s="42"/>
      <c r="K18" s="42"/>
    </row>
    <row r="19" spans="1:11" ht="32.25" customHeight="1" x14ac:dyDescent="0.3">
      <c r="A19" s="312"/>
      <c r="B19" s="309"/>
      <c r="C19" s="307" t="s">
        <v>14</v>
      </c>
      <c r="D19" s="307"/>
      <c r="E19" s="307"/>
      <c r="F19" s="307"/>
      <c r="G19" s="307"/>
      <c r="H19" s="307"/>
      <c r="I19" s="307"/>
      <c r="J19" s="42"/>
      <c r="K19" s="42"/>
    </row>
    <row r="20" spans="1:11" ht="15.75" customHeight="1" x14ac:dyDescent="0.3">
      <c r="A20" s="312"/>
      <c r="B20" s="309"/>
      <c r="C20" s="307" t="s">
        <v>15</v>
      </c>
      <c r="D20" s="307"/>
      <c r="E20" s="307"/>
      <c r="F20" s="307"/>
      <c r="G20" s="307"/>
      <c r="H20" s="307"/>
      <c r="I20" s="307"/>
      <c r="J20" s="42"/>
      <c r="K20" s="42"/>
    </row>
    <row r="21" spans="1:11" ht="15.75" customHeight="1" x14ac:dyDescent="0.3">
      <c r="A21" s="312"/>
      <c r="B21" s="309"/>
      <c r="C21" s="307" t="s">
        <v>16</v>
      </c>
      <c r="D21" s="307"/>
      <c r="E21" s="307"/>
      <c r="F21" s="307"/>
      <c r="G21" s="307"/>
      <c r="H21" s="307"/>
      <c r="I21" s="307"/>
      <c r="J21" s="42"/>
      <c r="K21" s="42"/>
    </row>
    <row r="22" spans="1:11" ht="16.2" customHeight="1" x14ac:dyDescent="0.3">
      <c r="A22" s="312"/>
      <c r="B22" s="308" t="s">
        <v>17</v>
      </c>
      <c r="C22" s="307" t="s">
        <v>18</v>
      </c>
      <c r="D22" s="307"/>
      <c r="E22" s="307"/>
      <c r="F22" s="307"/>
      <c r="G22" s="307"/>
      <c r="H22" s="307"/>
      <c r="I22" s="307"/>
      <c r="J22" s="42"/>
      <c r="K22" s="42"/>
    </row>
    <row r="23" spans="1:11" ht="15.75" customHeight="1" x14ac:dyDescent="0.3">
      <c r="A23" s="312"/>
      <c r="B23" s="309"/>
      <c r="C23" s="307" t="s">
        <v>19</v>
      </c>
      <c r="D23" s="307"/>
      <c r="E23" s="307"/>
      <c r="F23" s="307"/>
      <c r="G23" s="307"/>
      <c r="H23" s="307"/>
      <c r="I23" s="307"/>
      <c r="J23" s="42"/>
      <c r="K23" s="42"/>
    </row>
    <row r="24" spans="1:11" ht="15.75" customHeight="1" x14ac:dyDescent="0.3">
      <c r="A24" s="312"/>
      <c r="B24" s="309"/>
      <c r="C24" s="307" t="s">
        <v>20</v>
      </c>
      <c r="D24" s="307"/>
      <c r="E24" s="307"/>
      <c r="F24" s="307"/>
      <c r="G24" s="307"/>
      <c r="H24" s="307"/>
      <c r="I24" s="307"/>
      <c r="J24" s="42"/>
      <c r="K24" s="42"/>
    </row>
    <row r="25" spans="1:11" ht="15.75" customHeight="1" x14ac:dyDescent="0.3">
      <c r="A25" s="312"/>
      <c r="B25" s="309"/>
      <c r="C25" s="307" t="s">
        <v>21</v>
      </c>
      <c r="D25" s="307"/>
      <c r="E25" s="307"/>
      <c r="F25" s="307"/>
      <c r="G25" s="307"/>
      <c r="H25" s="307"/>
      <c r="I25" s="307"/>
      <c r="J25" s="42"/>
      <c r="K25" s="42"/>
    </row>
    <row r="26" spans="1:11" ht="15.75" customHeight="1" x14ac:dyDescent="0.3">
      <c r="A26" s="312"/>
      <c r="B26" s="309"/>
      <c r="C26" s="307" t="s">
        <v>22</v>
      </c>
      <c r="D26" s="307"/>
      <c r="E26" s="307"/>
      <c r="F26" s="307"/>
      <c r="G26" s="307"/>
      <c r="H26" s="307"/>
      <c r="I26" s="307"/>
      <c r="J26" s="42"/>
      <c r="K26" s="42"/>
    </row>
    <row r="27" spans="1:11" ht="15.75" customHeight="1" x14ac:dyDescent="0.3">
      <c r="A27" s="312"/>
      <c r="B27" s="309"/>
      <c r="C27" s="307" t="s">
        <v>23</v>
      </c>
      <c r="D27" s="307"/>
      <c r="E27" s="307"/>
      <c r="F27" s="307"/>
      <c r="G27" s="307"/>
      <c r="H27" s="307"/>
      <c r="I27" s="307"/>
      <c r="J27" s="42"/>
      <c r="K27" s="42"/>
    </row>
  </sheetData>
  <mergeCells count="25">
    <mergeCell ref="C12:I12"/>
    <mergeCell ref="C13:I13"/>
    <mergeCell ref="C14:I14"/>
    <mergeCell ref="C15:I15"/>
    <mergeCell ref="B16:B21"/>
    <mergeCell ref="C16:I16"/>
    <mergeCell ref="C17:I17"/>
    <mergeCell ref="C18:I18"/>
    <mergeCell ref="C19:I19"/>
    <mergeCell ref="A2:B5"/>
    <mergeCell ref="C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7"/>
  <sheetViews>
    <sheetView zoomScale="80" zoomScaleNormal="80" workbookViewId="0">
      <selection activeCell="F15" sqref="F15"/>
    </sheetView>
  </sheetViews>
  <sheetFormatPr baseColWidth="10" defaultColWidth="11.44140625" defaultRowHeight="14.4" x14ac:dyDescent="0.3"/>
  <cols>
    <col min="1" max="1" width="24.6640625" style="1" customWidth="1"/>
    <col min="2" max="2" width="60" style="1" customWidth="1"/>
    <col min="3" max="3" width="61.44140625" style="1" customWidth="1"/>
    <col min="4" max="4" width="56" style="1" customWidth="1"/>
    <col min="5" max="16384" width="11.44140625" style="1"/>
  </cols>
  <sheetData>
    <row r="1" spans="1:6" ht="16.5" customHeight="1" x14ac:dyDescent="0.3">
      <c r="A1" s="514"/>
      <c r="B1" s="505" t="s">
        <v>311</v>
      </c>
      <c r="C1" s="506"/>
      <c r="D1" s="507"/>
    </row>
    <row r="2" spans="1:6" ht="16.5" customHeight="1" x14ac:dyDescent="0.3">
      <c r="A2" s="515"/>
      <c r="B2" s="508"/>
      <c r="C2" s="509"/>
      <c r="D2" s="510"/>
    </row>
    <row r="3" spans="1:6" ht="16.5" customHeight="1" thickBot="1" x14ac:dyDescent="0.35">
      <c r="A3" s="516"/>
      <c r="B3" s="511"/>
      <c r="C3" s="512"/>
      <c r="D3" s="513"/>
    </row>
    <row r="4" spans="1:6" ht="7.5" customHeight="1" x14ac:dyDescent="0.3">
      <c r="A4" s="13"/>
      <c r="B4" s="14"/>
      <c r="C4" s="13"/>
      <c r="D4" s="13"/>
    </row>
    <row r="5" spans="1:6" ht="7.5" customHeight="1" x14ac:dyDescent="0.3">
      <c r="A5" s="13"/>
      <c r="B5" s="14"/>
      <c r="C5" s="13"/>
      <c r="D5" s="13"/>
    </row>
    <row r="6" spans="1:6" ht="7.5" customHeight="1" thickBot="1" x14ac:dyDescent="0.35">
      <c r="A6" s="15"/>
      <c r="B6" s="15"/>
      <c r="C6" s="16"/>
      <c r="D6" s="16"/>
    </row>
    <row r="7" spans="1:6" x14ac:dyDescent="0.3">
      <c r="A7" s="517" t="s">
        <v>252</v>
      </c>
      <c r="B7" s="5" t="e">
        <f>IF(AND(#REF!=#REF!,#REF!=#REF!),#REF!,"")</f>
        <v>#REF!</v>
      </c>
      <c r="C7" s="5" t="e">
        <f>IF(AND(#REF!=#REF!,#REF!=#REF!),#REF!,"")</f>
        <v>#REF!</v>
      </c>
      <c r="D7" s="5" t="e">
        <f>IF(AND(#REF!=#REF!,#REF!=#REF!),#REF!,"")</f>
        <v>#REF!</v>
      </c>
    </row>
    <row r="8" spans="1:6" x14ac:dyDescent="0.3">
      <c r="A8" s="518"/>
      <c r="B8" s="6" t="e">
        <f>IF(AND(#REF!=#REF!,#REF!=#REF!),#REF!,"")</f>
        <v>#REF!</v>
      </c>
      <c r="C8" s="6" t="e">
        <f>IF(AND(#REF!=#REF!,#REF!=#REF!),#REF!,"")</f>
        <v>#REF!</v>
      </c>
      <c r="D8" s="6" t="e">
        <f>IF(AND(#REF!=#REF!,#REF!=#REF!),#REF!,"")</f>
        <v>#REF!</v>
      </c>
    </row>
    <row r="9" spans="1:6" x14ac:dyDescent="0.3">
      <c r="A9" s="518"/>
      <c r="B9" s="6" t="e">
        <f>IF(AND(#REF!=#REF!,#REF!=#REF!),#REF!,"")</f>
        <v>#REF!</v>
      </c>
      <c r="C9" s="6" t="e">
        <f>IF(AND(#REF!=#REF!,#REF!=#REF!),#REF!,"")</f>
        <v>#REF!</v>
      </c>
      <c r="D9" s="6" t="e">
        <f>IF(AND(#REF!=#REF!,#REF!=#REF!),#REF!,"")</f>
        <v>#REF!</v>
      </c>
      <c r="F9" s="2"/>
    </row>
    <row r="10" spans="1:6" x14ac:dyDescent="0.3">
      <c r="A10" s="518"/>
      <c r="B10" s="6" t="e">
        <f>IF(AND(#REF!=#REF!,#REF!=#REF!),#REF!,"")</f>
        <v>#REF!</v>
      </c>
      <c r="C10" s="6" t="e">
        <f>IF(AND(#REF!=#REF!,#REF!=#REF!),#REF!,"")</f>
        <v>#REF!</v>
      </c>
      <c r="D10" s="6" t="e">
        <f>IF(AND(#REF!=#REF!,#REF!=#REF!),#REF!,"")</f>
        <v>#REF!</v>
      </c>
    </row>
    <row r="11" spans="1:6" x14ac:dyDescent="0.3">
      <c r="A11" s="518"/>
      <c r="B11" s="6" t="e">
        <f>IF(AND(#REF!=#REF!,#REF!=#REF!),#REF!,"")</f>
        <v>#REF!</v>
      </c>
      <c r="C11" s="6" t="e">
        <f>IF(AND(#REF!=#REF!,#REF!=#REF!),#REF!,"")</f>
        <v>#REF!</v>
      </c>
      <c r="D11" s="6" t="e">
        <f>IF(AND(#REF!=#REF!,#REF!=#REF!),#REF!,"")</f>
        <v>#REF!</v>
      </c>
    </row>
    <row r="12" spans="1:6" x14ac:dyDescent="0.3">
      <c r="A12" s="518"/>
      <c r="B12" s="6" t="e">
        <f>IF(AND(#REF!=#REF!,#REF!=#REF!),#REF!,"")</f>
        <v>#REF!</v>
      </c>
      <c r="C12" s="6" t="e">
        <f>IF(AND(#REF!=#REF!,#REF!=#REF!),#REF!,"")</f>
        <v>#REF!</v>
      </c>
      <c r="D12" s="6" t="e">
        <f>IF(AND(#REF!=#REF!,#REF!=#REF!),#REF!,"")</f>
        <v>#REF!</v>
      </c>
    </row>
    <row r="13" spans="1:6" x14ac:dyDescent="0.3">
      <c r="A13" s="518"/>
      <c r="B13" s="6" t="e">
        <f>IF(AND(#REF!=#REF!,#REF!=#REF!),#REF!,"")</f>
        <v>#REF!</v>
      </c>
      <c r="C13" s="6" t="e">
        <f>IF(AND(#REF!=#REF!,#REF!=#REF!),#REF!,"")</f>
        <v>#REF!</v>
      </c>
      <c r="D13" s="6" t="e">
        <f>IF(AND(#REF!=#REF!,#REF!=#REF!),#REF!,"")</f>
        <v>#REF!</v>
      </c>
    </row>
    <row r="14" spans="1:6" x14ac:dyDescent="0.3">
      <c r="A14" s="518"/>
      <c r="B14" s="6" t="e">
        <f>IF(AND(#REF!=#REF!,#REF!=#REF!),#REF!,"")</f>
        <v>#REF!</v>
      </c>
      <c r="C14" s="6" t="e">
        <f>IF(AND(#REF!=#REF!,#REF!=#REF!),#REF!,"")</f>
        <v>#REF!</v>
      </c>
      <c r="D14" s="6" t="e">
        <f>IF(AND(#REF!=#REF!,#REF!=#REF!),#REF!,"")</f>
        <v>#REF!</v>
      </c>
    </row>
    <row r="15" spans="1:6" x14ac:dyDescent="0.3">
      <c r="A15" s="518"/>
      <c r="B15" s="6" t="e">
        <f>IF(AND(#REF!=#REF!,#REF!=#REF!),#REF!,"")</f>
        <v>#REF!</v>
      </c>
      <c r="C15" s="6" t="e">
        <f>IF(AND(#REF!=#REF!,#REF!=#REF!),#REF!,"")</f>
        <v>#REF!</v>
      </c>
      <c r="D15" s="6" t="e">
        <f>IF(AND(#REF!=#REF!,#REF!=#REF!),#REF!,"")</f>
        <v>#REF!</v>
      </c>
    </row>
    <row r="16" spans="1:6" x14ac:dyDescent="0.3">
      <c r="A16" s="518"/>
      <c r="B16" s="6" t="e">
        <f>IF(AND(#REF!=#REF!,#REF!=#REF!),#REF!,"")</f>
        <v>#REF!</v>
      </c>
      <c r="C16" s="6" t="e">
        <f>IF(AND(#REF!=#REF!,#REF!=#REF!),#REF!,"")</f>
        <v>#REF!</v>
      </c>
      <c r="D16" s="6" t="e">
        <f>IF(AND(#REF!=#REF!,#REF!=#REF!),#REF!,"")</f>
        <v>#REF!</v>
      </c>
    </row>
    <row r="17" spans="1:4" x14ac:dyDescent="0.3">
      <c r="A17" s="518"/>
      <c r="B17" s="6" t="e">
        <f>IF(AND(#REF!=#REF!,#REF!=#REF!),#REF!,"")</f>
        <v>#REF!</v>
      </c>
      <c r="C17" s="6" t="e">
        <f>IF(AND(#REF!=#REF!,#REF!=#REF!),#REF!,"")</f>
        <v>#REF!</v>
      </c>
      <c r="D17" s="6" t="e">
        <f>IF(AND(#REF!=#REF!,#REF!=#REF!),#REF!,"")</f>
        <v>#REF!</v>
      </c>
    </row>
    <row r="18" spans="1:4" x14ac:dyDescent="0.3">
      <c r="A18" s="518"/>
      <c r="B18" s="6" t="e">
        <f>IF(AND(#REF!=#REF!,#REF!=#REF!),#REF!,"")</f>
        <v>#REF!</v>
      </c>
      <c r="C18" s="6" t="e">
        <f>IF(AND(#REF!=#REF!,#REF!=#REF!),#REF!,"")</f>
        <v>#REF!</v>
      </c>
      <c r="D18" s="6" t="e">
        <f>IF(AND(#REF!=#REF!,#REF!=#REF!),#REF!,"")</f>
        <v>#REF!</v>
      </c>
    </row>
    <row r="19" spans="1:4" x14ac:dyDescent="0.3">
      <c r="A19" s="518"/>
      <c r="B19" s="6" t="e">
        <f>IF(AND(#REF!=#REF!,#REF!=#REF!),#REF!,"")</f>
        <v>#REF!</v>
      </c>
      <c r="C19" s="6" t="e">
        <f>IF(AND(#REF!=#REF!,#REF!=#REF!),#REF!,"")</f>
        <v>#REF!</v>
      </c>
      <c r="D19" s="6" t="e">
        <f>IF(AND(#REF!=#REF!,#REF!=#REF!),#REF!,"")</f>
        <v>#REF!</v>
      </c>
    </row>
    <row r="20" spans="1:4" x14ac:dyDescent="0.3">
      <c r="A20" s="518"/>
      <c r="B20" s="6" t="e">
        <f>IF(AND(#REF!=#REF!,#REF!=#REF!),#REF!,"")</f>
        <v>#REF!</v>
      </c>
      <c r="C20" s="6" t="e">
        <f>IF(AND(#REF!=#REF!,#REF!=#REF!),#REF!,"")</f>
        <v>#REF!</v>
      </c>
      <c r="D20" s="6" t="e">
        <f>IF(AND(#REF!=#REF!,#REF!=#REF!),#REF!,"")</f>
        <v>#REF!</v>
      </c>
    </row>
    <row r="21" spans="1:4" x14ac:dyDescent="0.3">
      <c r="A21" s="518"/>
      <c r="B21" s="6" t="e">
        <f>IF(AND(#REF!=#REF!,#REF!=#REF!),#REF!,"")</f>
        <v>#REF!</v>
      </c>
      <c r="C21" s="6" t="e">
        <f>IF(AND(#REF!=#REF!,#REF!=#REF!),#REF!,"")</f>
        <v>#REF!</v>
      </c>
      <c r="D21" s="6" t="e">
        <f>IF(AND(#REF!=#REF!,#REF!=#REF!),#REF!,"")</f>
        <v>#REF!</v>
      </c>
    </row>
    <row r="22" spans="1:4" x14ac:dyDescent="0.3">
      <c r="A22" s="518"/>
      <c r="B22" s="6" t="e">
        <f>IF(AND(#REF!=#REF!,#REF!=#REF!),#REF!,"")</f>
        <v>#REF!</v>
      </c>
      <c r="C22" s="6" t="e">
        <f>IF(AND(#REF!=#REF!,#REF!=#REF!),#REF!,"")</f>
        <v>#REF!</v>
      </c>
      <c r="D22" s="6" t="e">
        <f>IF(AND(#REF!=#REF!,#REF!=#REF!),#REF!,"")</f>
        <v>#REF!</v>
      </c>
    </row>
    <row r="23" spans="1:4" x14ac:dyDescent="0.3">
      <c r="A23" s="518"/>
      <c r="B23" s="6" t="e">
        <f>IF(AND(#REF!=#REF!,#REF!=#REF!),#REF!,"")</f>
        <v>#REF!</v>
      </c>
      <c r="C23" s="6" t="e">
        <f>IF(AND(#REF!=#REF!,#REF!=#REF!),#REF!,"")</f>
        <v>#REF!</v>
      </c>
      <c r="D23" s="6" t="e">
        <f>IF(AND(#REF!=#REF!,#REF!=#REF!),#REF!,"")</f>
        <v>#REF!</v>
      </c>
    </row>
    <row r="24" spans="1:4" x14ac:dyDescent="0.3">
      <c r="A24" s="518"/>
      <c r="B24" s="6" t="e">
        <f>IF(AND(#REF!=#REF!,#REF!=#REF!),#REF!,"")</f>
        <v>#REF!</v>
      </c>
      <c r="C24" s="6" t="e">
        <f>IF(AND(#REF!=#REF!,#REF!=#REF!),#REF!,"")</f>
        <v>#REF!</v>
      </c>
      <c r="D24" s="6" t="e">
        <f>IF(AND(#REF!=#REF!,#REF!=#REF!),#REF!,"")</f>
        <v>#REF!</v>
      </c>
    </row>
    <row r="25" spans="1:4" x14ac:dyDescent="0.3">
      <c r="A25" s="518"/>
      <c r="B25" s="6" t="e">
        <f>IF(AND(#REF!=#REF!,#REF!=#REF!),#REF!,"")</f>
        <v>#REF!</v>
      </c>
      <c r="C25" s="6" t="e">
        <f>IF(AND(#REF!=#REF!,#REF!=#REF!),#REF!,"")</f>
        <v>#REF!</v>
      </c>
      <c r="D25" s="6" t="e">
        <f>IF(AND(#REF!=#REF!,#REF!=#REF!),#REF!,"")</f>
        <v>#REF!</v>
      </c>
    </row>
    <row r="26" spans="1:4" x14ac:dyDescent="0.3">
      <c r="A26" s="518"/>
      <c r="B26" s="6" t="e">
        <f>IF(AND(#REF!=#REF!,#REF!=#REF!),#REF!,"")</f>
        <v>#REF!</v>
      </c>
      <c r="C26" s="6" t="e">
        <f>IF(AND(#REF!=#REF!,#REF!=#REF!),#REF!,"")</f>
        <v>#REF!</v>
      </c>
      <c r="D26" s="6" t="e">
        <f>IF(AND(#REF!=#REF!,#REF!=#REF!),#REF!,"")</f>
        <v>#REF!</v>
      </c>
    </row>
    <row r="27" spans="1:4" x14ac:dyDescent="0.3">
      <c r="A27" s="518"/>
      <c r="B27" s="6" t="e">
        <f>IF(AND(#REF!=#REF!,#REF!=#REF!),#REF!,"")</f>
        <v>#REF!</v>
      </c>
      <c r="C27" s="6" t="e">
        <f>IF(AND(#REF!=#REF!,#REF!=#REF!),#REF!,"")</f>
        <v>#REF!</v>
      </c>
      <c r="D27" s="6" t="e">
        <f>IF(AND(#REF!=#REF!,#REF!=#REF!),#REF!,"")</f>
        <v>#REF!</v>
      </c>
    </row>
    <row r="28" spans="1:4" x14ac:dyDescent="0.3">
      <c r="A28" s="518"/>
      <c r="B28" s="6" t="e">
        <f>IF(AND(#REF!=#REF!,#REF!=#REF!),#REF!,"")</f>
        <v>#REF!</v>
      </c>
      <c r="C28" s="6" t="e">
        <f>IF(AND(#REF!=#REF!,#REF!=#REF!),#REF!,"")</f>
        <v>#REF!</v>
      </c>
      <c r="D28" s="6" t="e">
        <f>IF(AND(#REF!=#REF!,#REF!=#REF!),#REF!,"")</f>
        <v>#REF!</v>
      </c>
    </row>
    <row r="29" spans="1:4" x14ac:dyDescent="0.3">
      <c r="A29" s="518"/>
      <c r="B29" s="8" t="e">
        <f>IF(AND(#REF!=#REF!,#REF!=#REF!),#REF!,"")</f>
        <v>#REF!</v>
      </c>
      <c r="C29" s="8" t="e">
        <f>IF(AND(#REF!=#REF!,#REF!=#REF!),#REF!,"")</f>
        <v>#REF!</v>
      </c>
      <c r="D29" s="8" t="e">
        <f>IF(AND(#REF!=#REF!,#REF!=#REF!),#REF!,"")</f>
        <v>#REF!</v>
      </c>
    </row>
    <row r="30" spans="1:4" ht="15" thickBot="1" x14ac:dyDescent="0.35">
      <c r="A30" s="519"/>
      <c r="B30" s="7" t="e">
        <f>IF(AND(#REF!=#REF!,#REF!=#REF!),#REF!,"")</f>
        <v>#REF!</v>
      </c>
      <c r="C30" s="7" t="e">
        <f>IF(AND(#REF!=#REF!,#REF!=#REF!),#REF!,"")</f>
        <v>#REF!</v>
      </c>
      <c r="D30" s="7" t="e">
        <f>IF(AND(#REF!=#REF!,#REF!=#REF!),#REF!,"")</f>
        <v>#REF!</v>
      </c>
    </row>
    <row r="31" spans="1:4" x14ac:dyDescent="0.3">
      <c r="A31" s="521" t="s">
        <v>266</v>
      </c>
      <c r="B31" s="12" t="e">
        <f>IF(AND(#REF!=#REF!,#REF!=#REF!),#REF!,"")</f>
        <v>#REF!</v>
      </c>
      <c r="C31" s="5" t="e">
        <f>IF(AND(#REF!=#REF!,#REF!=#REF!),#REF!,"")</f>
        <v>#REF!</v>
      </c>
      <c r="D31" s="5" t="e">
        <f>IF(AND(#REF!=#REF!,#REF!=#REF!),#REF!,"")</f>
        <v>#REF!</v>
      </c>
    </row>
    <row r="32" spans="1:4" x14ac:dyDescent="0.3">
      <c r="A32" s="521"/>
      <c r="B32" s="11" t="e">
        <f>IF(AND(#REF!=#REF!,#REF!=#REF!),#REF!,"")</f>
        <v>#REF!</v>
      </c>
      <c r="C32" s="6" t="e">
        <f>IF(AND(#REF!=#REF!,#REF!=#REF!),#REF!,"")</f>
        <v>#REF!</v>
      </c>
      <c r="D32" s="6" t="e">
        <f>IF(AND(#REF!=#REF!,#REF!=#REF!),#REF!,"")</f>
        <v>#REF!</v>
      </c>
    </row>
    <row r="33" spans="1:4" x14ac:dyDescent="0.3">
      <c r="A33" s="521"/>
      <c r="B33" s="11" t="e">
        <f>IF(AND(#REF!=#REF!,#REF!=#REF!),#REF!,"")</f>
        <v>#REF!</v>
      </c>
      <c r="C33" s="6" t="e">
        <f>IF(AND(#REF!=#REF!,#REF!=#REF!),#REF!,"")</f>
        <v>#REF!</v>
      </c>
      <c r="D33" s="6" t="e">
        <f>IF(AND(#REF!=#REF!,#REF!=#REF!),#REF!,"")</f>
        <v>#REF!</v>
      </c>
    </row>
    <row r="34" spans="1:4" x14ac:dyDescent="0.3">
      <c r="A34" s="521"/>
      <c r="B34" s="11" t="e">
        <f>IF(AND(#REF!=#REF!,#REF!=#REF!),#REF!,"")</f>
        <v>#REF!</v>
      </c>
      <c r="C34" s="6" t="e">
        <f>IF(AND(#REF!=#REF!,#REF!=#REF!),#REF!,"")</f>
        <v>#REF!</v>
      </c>
      <c r="D34" s="6" t="e">
        <f>IF(AND(#REF!=#REF!,#REF!=#REF!),#REF!,"")</f>
        <v>#REF!</v>
      </c>
    </row>
    <row r="35" spans="1:4" x14ac:dyDescent="0.3">
      <c r="A35" s="521"/>
      <c r="B35" s="11" t="e">
        <f>IF(AND(#REF!=#REF!,#REF!=#REF!),#REF!,"")</f>
        <v>#REF!</v>
      </c>
      <c r="C35" s="6" t="e">
        <f>IF(AND(#REF!=#REF!,#REF!=#REF!),#REF!,"")</f>
        <v>#REF!</v>
      </c>
      <c r="D35" s="6" t="e">
        <f>IF(AND(#REF!=#REF!,#REF!=#REF!),#REF!,"")</f>
        <v>#REF!</v>
      </c>
    </row>
    <row r="36" spans="1:4" x14ac:dyDescent="0.3">
      <c r="A36" s="521"/>
      <c r="B36" s="11" t="e">
        <f>IF(AND(#REF!=#REF!,#REF!=#REF!),#REF!,"")</f>
        <v>#REF!</v>
      </c>
      <c r="C36" s="6" t="e">
        <f>IF(AND(#REF!=#REF!,#REF!=#REF!),#REF!,"")</f>
        <v>#REF!</v>
      </c>
      <c r="D36" s="6" t="e">
        <f>IF(AND(#REF!=#REF!,#REF!=#REF!),#REF!,"")</f>
        <v>#REF!</v>
      </c>
    </row>
    <row r="37" spans="1:4" x14ac:dyDescent="0.3">
      <c r="A37" s="521"/>
      <c r="B37" s="11" t="e">
        <f>IF(AND(#REF!=#REF!,#REF!=#REF!),#REF!,"")</f>
        <v>#REF!</v>
      </c>
      <c r="C37" s="6" t="e">
        <f>IF(AND(#REF!=#REF!,#REF!=#REF!),#REF!,"")</f>
        <v>#REF!</v>
      </c>
      <c r="D37" s="6" t="e">
        <f>IF(AND(#REF!=#REF!,#REF!=#REF!),#REF!,"")</f>
        <v>#REF!</v>
      </c>
    </row>
    <row r="38" spans="1:4" x14ac:dyDescent="0.3">
      <c r="A38" s="521"/>
      <c r="B38" s="11" t="e">
        <f>IF(AND(#REF!=#REF!,#REF!=#REF!),#REF!,"")</f>
        <v>#REF!</v>
      </c>
      <c r="C38" s="6" t="e">
        <f>IF(AND(#REF!=#REF!,#REF!=#REF!),#REF!,"")</f>
        <v>#REF!</v>
      </c>
      <c r="D38" s="6" t="e">
        <f>IF(AND(#REF!=#REF!,#REF!=#REF!),#REF!,"")</f>
        <v>#REF!</v>
      </c>
    </row>
    <row r="39" spans="1:4" x14ac:dyDescent="0.3">
      <c r="A39" s="521"/>
      <c r="B39" s="11" t="e">
        <f>IF(AND(#REF!=#REF!,#REF!=#REF!),#REF!,"")</f>
        <v>#REF!</v>
      </c>
      <c r="C39" s="6" t="e">
        <f>IF(AND(#REF!=#REF!,#REF!=#REF!),#REF!,"")</f>
        <v>#REF!</v>
      </c>
      <c r="D39" s="6" t="e">
        <f>IF(AND(#REF!=#REF!,#REF!=#REF!),#REF!,"")</f>
        <v>#REF!</v>
      </c>
    </row>
    <row r="40" spans="1:4" x14ac:dyDescent="0.3">
      <c r="A40" s="521"/>
      <c r="B40" s="11" t="e">
        <f>IF(AND(#REF!=#REF!,#REF!=#REF!),#REF!,"")</f>
        <v>#REF!</v>
      </c>
      <c r="C40" s="6" t="e">
        <f>IF(AND(#REF!=#REF!,#REF!=#REF!),#REF!,"")</f>
        <v>#REF!</v>
      </c>
      <c r="D40" s="6" t="e">
        <f>IF(AND(#REF!=#REF!,#REF!=#REF!),#REF!,"")</f>
        <v>#REF!</v>
      </c>
    </row>
    <row r="41" spans="1:4" x14ac:dyDescent="0.3">
      <c r="A41" s="521"/>
      <c r="B41" s="11" t="e">
        <f>IF(AND(#REF!=#REF!,#REF!=#REF!),#REF!,"")</f>
        <v>#REF!</v>
      </c>
      <c r="C41" s="6" t="e">
        <f>IF(AND(#REF!=#REF!,#REF!=#REF!),#REF!,"")</f>
        <v>#REF!</v>
      </c>
      <c r="D41" s="6" t="e">
        <f>IF(AND(#REF!=#REF!,#REF!=#REF!),#REF!,"")</f>
        <v>#REF!</v>
      </c>
    </row>
    <row r="42" spans="1:4" x14ac:dyDescent="0.3">
      <c r="A42" s="521"/>
      <c r="B42" s="11" t="e">
        <f>IF(AND(#REF!=#REF!,#REF!=#REF!),#REF!,"")</f>
        <v>#REF!</v>
      </c>
      <c r="C42" s="6" t="e">
        <f>IF(AND(#REF!=#REF!,#REF!=#REF!),#REF!,"")</f>
        <v>#REF!</v>
      </c>
      <c r="D42" s="6" t="e">
        <f>IF(AND(#REF!=#REF!,#REF!=#REF!),#REF!,"")</f>
        <v>#REF!</v>
      </c>
    </row>
    <row r="43" spans="1:4" x14ac:dyDescent="0.3">
      <c r="A43" s="521"/>
      <c r="B43" s="11" t="e">
        <f>IF(AND(#REF!=#REF!,#REF!=#REF!),#REF!,"")</f>
        <v>#REF!</v>
      </c>
      <c r="C43" s="6" t="e">
        <f>IF(AND(#REF!=#REF!,#REF!=#REF!),#REF!,"")</f>
        <v>#REF!</v>
      </c>
      <c r="D43" s="6" t="e">
        <f>IF(AND(#REF!=#REF!,#REF!=#REF!),#REF!,"")</f>
        <v>#REF!</v>
      </c>
    </row>
    <row r="44" spans="1:4" x14ac:dyDescent="0.3">
      <c r="A44" s="521"/>
      <c r="B44" s="11" t="e">
        <f>IF(AND(#REF!=#REF!,#REF!=#REF!),#REF!,"")</f>
        <v>#REF!</v>
      </c>
      <c r="C44" s="6" t="e">
        <f>IF(AND(#REF!=#REF!,#REF!=#REF!),#REF!,"")</f>
        <v>#REF!</v>
      </c>
      <c r="D44" s="6" t="e">
        <f>IF(AND(#REF!=#REF!,#REF!=#REF!),#REF!,"")</f>
        <v>#REF!</v>
      </c>
    </row>
    <row r="45" spans="1:4" x14ac:dyDescent="0.3">
      <c r="A45" s="521"/>
      <c r="B45" s="11" t="e">
        <f>IF(AND(#REF!=#REF!,#REF!=#REF!),#REF!,"")</f>
        <v>#REF!</v>
      </c>
      <c r="C45" s="6" t="e">
        <f>IF(AND(#REF!=#REF!,#REF!=#REF!),#REF!,"")</f>
        <v>#REF!</v>
      </c>
      <c r="D45" s="6" t="e">
        <f>IF(AND(#REF!=#REF!,#REF!=#REF!),#REF!,"")</f>
        <v>#REF!</v>
      </c>
    </row>
    <row r="46" spans="1:4" x14ac:dyDescent="0.3">
      <c r="A46" s="521"/>
      <c r="B46" s="11" t="e">
        <f>IF(AND(#REF!=#REF!,#REF!=#REF!),#REF!,"")</f>
        <v>#REF!</v>
      </c>
      <c r="C46" s="6" t="e">
        <f>IF(AND(#REF!=#REF!,#REF!=#REF!),#REF!,"")</f>
        <v>#REF!</v>
      </c>
      <c r="D46" s="6" t="e">
        <f>IF(AND(#REF!=#REF!,#REF!=#REF!),#REF!,"")</f>
        <v>#REF!</v>
      </c>
    </row>
    <row r="47" spans="1:4" x14ac:dyDescent="0.3">
      <c r="A47" s="521"/>
      <c r="B47" s="11" t="e">
        <f>IF(AND(#REF!=#REF!,#REF!=#REF!),#REF!,"")</f>
        <v>#REF!</v>
      </c>
      <c r="C47" s="6" t="e">
        <f>IF(AND(#REF!=#REF!,#REF!=#REF!),#REF!,"")</f>
        <v>#REF!</v>
      </c>
      <c r="D47" s="6" t="e">
        <f>IF(AND(#REF!=#REF!,#REF!=#REF!),#REF!,"")</f>
        <v>#REF!</v>
      </c>
    </row>
    <row r="48" spans="1:4" x14ac:dyDescent="0.3">
      <c r="A48" s="521"/>
      <c r="B48" s="11" t="e">
        <f>IF(AND(#REF!=#REF!,#REF!=#REF!),#REF!,"")</f>
        <v>#REF!</v>
      </c>
      <c r="C48" s="6" t="e">
        <f>IF(AND(#REF!=#REF!,#REF!=#REF!),#REF!,"")</f>
        <v>#REF!</v>
      </c>
      <c r="D48" s="6" t="e">
        <f>IF(AND(#REF!=#REF!,#REF!=#REF!),#REF!,"")</f>
        <v>#REF!</v>
      </c>
    </row>
    <row r="49" spans="1:4" x14ac:dyDescent="0.3">
      <c r="A49" s="521"/>
      <c r="B49" s="11" t="e">
        <f>IF(AND(#REF!=#REF!,#REF!=#REF!),#REF!,"")</f>
        <v>#REF!</v>
      </c>
      <c r="C49" s="6" t="e">
        <f>IF(AND(#REF!=#REF!,#REF!=#REF!),#REF!,"")</f>
        <v>#REF!</v>
      </c>
      <c r="D49" s="6" t="e">
        <f>IF(AND(#REF!=#REF!,#REF!=#REF!),#REF!,"")</f>
        <v>#REF!</v>
      </c>
    </row>
    <row r="50" spans="1:4" x14ac:dyDescent="0.3">
      <c r="A50" s="521"/>
      <c r="B50" s="11" t="e">
        <f>IF(AND(#REF!=#REF!,#REF!=#REF!),#REF!,"")</f>
        <v>#REF!</v>
      </c>
      <c r="C50" s="6" t="e">
        <f>IF(AND(#REF!=#REF!,#REF!=#REF!),#REF!,"")</f>
        <v>#REF!</v>
      </c>
      <c r="D50" s="6" t="e">
        <f>IF(AND(#REF!=#REF!,#REF!=#REF!),#REF!,"")</f>
        <v>#REF!</v>
      </c>
    </row>
    <row r="51" spans="1:4" x14ac:dyDescent="0.3">
      <c r="A51" s="521"/>
      <c r="B51" s="11" t="e">
        <f>IF(AND(#REF!=#REF!,#REF!=#REF!),#REF!,"")</f>
        <v>#REF!</v>
      </c>
      <c r="C51" s="6" t="e">
        <f>IF(AND(#REF!=#REF!,#REF!=#REF!),#REF!,"")</f>
        <v>#REF!</v>
      </c>
      <c r="D51" s="6" t="e">
        <f>IF(AND(#REF!=#REF!,#REF!=#REF!),#REF!,"")</f>
        <v>#REF!</v>
      </c>
    </row>
    <row r="52" spans="1:4" x14ac:dyDescent="0.3">
      <c r="A52" s="521"/>
      <c r="B52" s="11" t="e">
        <f>IF(AND(#REF!=#REF!,#REF!=#REF!),#REF!,"")</f>
        <v>#REF!</v>
      </c>
      <c r="C52" s="6" t="e">
        <f>IF(AND(#REF!=#REF!,#REF!=#REF!),#REF!,"")</f>
        <v>#REF!</v>
      </c>
      <c r="D52" s="6" t="e">
        <f>IF(AND(#REF!=#REF!,#REF!=#REF!),#REF!,"")</f>
        <v>#REF!</v>
      </c>
    </row>
    <row r="53" spans="1:4" x14ac:dyDescent="0.3">
      <c r="A53" s="521"/>
      <c r="B53" s="11" t="e">
        <f>IF(AND(#REF!=#REF!,#REF!=#REF!),#REF!,"")</f>
        <v>#REF!</v>
      </c>
      <c r="C53" s="6" t="e">
        <f>IF(AND(#REF!=#REF!,#REF!=#REF!),#REF!,"")</f>
        <v>#REF!</v>
      </c>
      <c r="D53" s="6" t="e">
        <f>IF(AND(#REF!=#REF!,#REF!=#REF!),#REF!,"")</f>
        <v>#REF!</v>
      </c>
    </row>
    <row r="54" spans="1:4" ht="15" thickBot="1" x14ac:dyDescent="0.35">
      <c r="A54" s="521"/>
      <c r="B54" s="18" t="e">
        <f>IF(AND(#REF!=#REF!,#REF!=#REF!),#REF!,"")</f>
        <v>#REF!</v>
      </c>
      <c r="C54" s="7" t="e">
        <f>IF(AND(#REF!=#REF!,#REF!=#REF!),#REF!,"")</f>
        <v>#REF!</v>
      </c>
      <c r="D54" s="7" t="e">
        <f>IF(AND(#REF!=#REF!,#REF!=#REF!),#REF!,"")</f>
        <v>#REF!</v>
      </c>
    </row>
    <row r="55" spans="1:4" x14ac:dyDescent="0.3">
      <c r="A55" s="520" t="s">
        <v>268</v>
      </c>
      <c r="B55" s="12" t="e">
        <f>IF(AND(#REF!=#REF!,#REF!=#REF!),#REF!,"")</f>
        <v>#REF!</v>
      </c>
      <c r="C55" s="5" t="e">
        <f>IF(AND(#REF!=#REF!,#REF!=#REF!),#REF!,"")</f>
        <v>#REF!</v>
      </c>
      <c r="D55" s="5" t="e">
        <f>IF(AND(#REF!=#REF!,#REF!=#REF!),#REF!,"")</f>
        <v>#REF!</v>
      </c>
    </row>
    <row r="56" spans="1:4" x14ac:dyDescent="0.3">
      <c r="A56" s="521"/>
      <c r="B56" s="11" t="e">
        <f>IF(AND(#REF!=#REF!,#REF!=#REF!),#REF!,"")</f>
        <v>#REF!</v>
      </c>
      <c r="C56" s="6" t="e">
        <f>IF(AND(#REF!=#REF!,#REF!=#REF!),#REF!,"")</f>
        <v>#REF!</v>
      </c>
      <c r="D56" s="6" t="e">
        <f>IF(AND(#REF!=#REF!,#REF!=#REF!),#REF!,"")</f>
        <v>#REF!</v>
      </c>
    </row>
    <row r="57" spans="1:4" x14ac:dyDescent="0.3">
      <c r="A57" s="521"/>
      <c r="B57" s="11" t="e">
        <f>IF(AND(#REF!=#REF!,#REF!=#REF!),#REF!,"")</f>
        <v>#REF!</v>
      </c>
      <c r="C57" s="6" t="e">
        <f>IF(AND(#REF!=#REF!,#REF!=#REF!),#REF!,"")</f>
        <v>#REF!</v>
      </c>
      <c r="D57" s="6" t="e">
        <f>IF(AND(#REF!=#REF!,#REF!=#REF!),#REF!,"")</f>
        <v>#REF!</v>
      </c>
    </row>
    <row r="58" spans="1:4" x14ac:dyDescent="0.3">
      <c r="A58" s="521"/>
      <c r="B58" s="11" t="e">
        <f>IF(AND(#REF!=#REF!,#REF!=#REF!),#REF!,"")</f>
        <v>#REF!</v>
      </c>
      <c r="C58" s="6" t="e">
        <f>IF(AND(#REF!=#REF!,#REF!=#REF!),#REF!,"")</f>
        <v>#REF!</v>
      </c>
      <c r="D58" s="6" t="e">
        <f>IF(AND(#REF!=#REF!,#REF!=#REF!),#REF!,"")</f>
        <v>#REF!</v>
      </c>
    </row>
    <row r="59" spans="1:4" x14ac:dyDescent="0.3">
      <c r="A59" s="521"/>
      <c r="B59" s="11" t="e">
        <f>IF(AND(#REF!=#REF!,#REF!=#REF!),#REF!,"")</f>
        <v>#REF!</v>
      </c>
      <c r="C59" s="6" t="e">
        <f>IF(AND(#REF!=#REF!,#REF!=#REF!),#REF!,"")</f>
        <v>#REF!</v>
      </c>
      <c r="D59" s="6" t="e">
        <f>IF(AND(#REF!=#REF!,#REF!=#REF!),#REF!,"")</f>
        <v>#REF!</v>
      </c>
    </row>
    <row r="60" spans="1:4" x14ac:dyDescent="0.3">
      <c r="A60" s="521"/>
      <c r="B60" s="11" t="e">
        <f>IF(AND(#REF!=#REF!,#REF!=#REF!),#REF!,"")</f>
        <v>#REF!</v>
      </c>
      <c r="C60" s="6" t="e">
        <f>IF(AND(#REF!=#REF!,#REF!=#REF!),#REF!,"")</f>
        <v>#REF!</v>
      </c>
      <c r="D60" s="6" t="e">
        <f>IF(AND(#REF!=#REF!,#REF!=#REF!),#REF!,"")</f>
        <v>#REF!</v>
      </c>
    </row>
    <row r="61" spans="1:4" x14ac:dyDescent="0.3">
      <c r="A61" s="521"/>
      <c r="B61" s="11" t="e">
        <f>IF(AND(#REF!=#REF!,#REF!=#REF!),#REF!,"")</f>
        <v>#REF!</v>
      </c>
      <c r="C61" s="6" t="e">
        <f>IF(AND(#REF!=#REF!,#REF!=#REF!),#REF!,"")</f>
        <v>#REF!</v>
      </c>
      <c r="D61" s="6" t="e">
        <f>IF(AND(#REF!=#REF!,#REF!=#REF!),#REF!,"")</f>
        <v>#REF!</v>
      </c>
    </row>
    <row r="62" spans="1:4" x14ac:dyDescent="0.3">
      <c r="A62" s="521"/>
      <c r="B62" s="11" t="e">
        <f>IF(AND(#REF!=#REF!,#REF!=#REF!),#REF!,"")</f>
        <v>#REF!</v>
      </c>
      <c r="C62" s="6" t="e">
        <f>IF(AND(#REF!=#REF!,#REF!=#REF!),#REF!,"")</f>
        <v>#REF!</v>
      </c>
      <c r="D62" s="6" t="e">
        <f>IF(AND(#REF!=#REF!,#REF!=#REF!),#REF!,"")</f>
        <v>#REF!</v>
      </c>
    </row>
    <row r="63" spans="1:4" x14ac:dyDescent="0.3">
      <c r="A63" s="521"/>
      <c r="B63" s="11" t="e">
        <f>IF(AND(#REF!=#REF!,#REF!=#REF!),#REF!,"")</f>
        <v>#REF!</v>
      </c>
      <c r="C63" s="6" t="e">
        <f>IF(AND(#REF!=#REF!,#REF!=#REF!),#REF!,"")</f>
        <v>#REF!</v>
      </c>
      <c r="D63" s="6" t="e">
        <f>IF(AND(#REF!=#REF!,#REF!=#REF!),#REF!,"")</f>
        <v>#REF!</v>
      </c>
    </row>
    <row r="64" spans="1:4" x14ac:dyDescent="0.3">
      <c r="A64" s="521"/>
      <c r="B64" s="11" t="e">
        <f>IF(AND(#REF!=#REF!,#REF!=#REF!),#REF!,"")</f>
        <v>#REF!</v>
      </c>
      <c r="C64" s="6" t="e">
        <f>IF(AND(#REF!=#REF!,#REF!=#REF!),#REF!,"")</f>
        <v>#REF!</v>
      </c>
      <c r="D64" s="6" t="e">
        <f>IF(AND(#REF!=#REF!,#REF!=#REF!),#REF!,"")</f>
        <v>#REF!</v>
      </c>
    </row>
    <row r="65" spans="1:4" x14ac:dyDescent="0.3">
      <c r="A65" s="521"/>
      <c r="B65" s="11" t="e">
        <f>IF(AND(#REF!=#REF!,#REF!=#REF!),#REF!,"")</f>
        <v>#REF!</v>
      </c>
      <c r="C65" s="6" t="e">
        <f>IF(AND(#REF!=#REF!,#REF!=#REF!),#REF!,"")</f>
        <v>#REF!</v>
      </c>
      <c r="D65" s="6" t="e">
        <f>IF(AND(#REF!=#REF!,#REF!=#REF!),#REF!,"")</f>
        <v>#REF!</v>
      </c>
    </row>
    <row r="66" spans="1:4" x14ac:dyDescent="0.3">
      <c r="A66" s="521"/>
      <c r="B66" s="11" t="e">
        <f>IF(AND(#REF!=#REF!,#REF!=#REF!),#REF!,"")</f>
        <v>#REF!</v>
      </c>
      <c r="C66" s="6" t="e">
        <f>IF(AND(#REF!=#REF!,#REF!=#REF!),#REF!,"")</f>
        <v>#REF!</v>
      </c>
      <c r="D66" s="6" t="e">
        <f>IF(AND(#REF!=#REF!,#REF!=#REF!),#REF!,"")</f>
        <v>#REF!</v>
      </c>
    </row>
    <row r="67" spans="1:4" x14ac:dyDescent="0.3">
      <c r="A67" s="521"/>
      <c r="B67" s="11" t="e">
        <f>IF(AND(#REF!=#REF!,#REF!=#REF!),#REF!,"")</f>
        <v>#REF!</v>
      </c>
      <c r="C67" s="6" t="e">
        <f>IF(AND(#REF!=#REF!,#REF!=#REF!),#REF!,"")</f>
        <v>#REF!</v>
      </c>
      <c r="D67" s="6" t="e">
        <f>IF(AND(#REF!=#REF!,#REF!=#REF!),#REF!,"")</f>
        <v>#REF!</v>
      </c>
    </row>
    <row r="68" spans="1:4" x14ac:dyDescent="0.3">
      <c r="A68" s="521"/>
      <c r="B68" s="11" t="e">
        <f>IF(AND(#REF!=#REF!,#REF!=#REF!),#REF!,"")</f>
        <v>#REF!</v>
      </c>
      <c r="C68" s="6" t="e">
        <f>IF(AND(#REF!=#REF!,#REF!=#REF!),#REF!,"")</f>
        <v>#REF!</v>
      </c>
      <c r="D68" s="6" t="e">
        <f>IF(AND(#REF!=#REF!,#REF!=#REF!),#REF!,"")</f>
        <v>#REF!</v>
      </c>
    </row>
    <row r="69" spans="1:4" x14ac:dyDescent="0.3">
      <c r="A69" s="521"/>
      <c r="B69" s="11" t="e">
        <f>IF(AND(#REF!=#REF!,#REF!=#REF!),#REF!,"")</f>
        <v>#REF!</v>
      </c>
      <c r="C69" s="6" t="e">
        <f>IF(AND(#REF!=#REF!,#REF!=#REF!),#REF!,"")</f>
        <v>#REF!</v>
      </c>
      <c r="D69" s="6" t="e">
        <f>IF(AND(#REF!=#REF!,#REF!=#REF!),#REF!,"")</f>
        <v>#REF!</v>
      </c>
    </row>
    <row r="70" spans="1:4" x14ac:dyDescent="0.3">
      <c r="A70" s="521"/>
      <c r="B70" s="11" t="e">
        <f>IF(AND(#REF!=#REF!,#REF!=#REF!),#REF!,"")</f>
        <v>#REF!</v>
      </c>
      <c r="C70" s="6" t="e">
        <f>IF(AND(#REF!=#REF!,#REF!=#REF!),#REF!,"")</f>
        <v>#REF!</v>
      </c>
      <c r="D70" s="6" t="e">
        <f>IF(AND(#REF!=#REF!,#REF!=#REF!),#REF!,"")</f>
        <v>#REF!</v>
      </c>
    </row>
    <row r="71" spans="1:4" x14ac:dyDescent="0.3">
      <c r="A71" s="521"/>
      <c r="B71" s="11" t="e">
        <f>IF(AND(#REF!=#REF!,#REF!=#REF!),#REF!,"")</f>
        <v>#REF!</v>
      </c>
      <c r="C71" s="6" t="e">
        <f>IF(AND(#REF!=#REF!,#REF!=#REF!),#REF!,"")</f>
        <v>#REF!</v>
      </c>
      <c r="D71" s="6" t="e">
        <f>IF(AND(#REF!=#REF!,#REF!=#REF!),#REF!,"")</f>
        <v>#REF!</v>
      </c>
    </row>
    <row r="72" spans="1:4" x14ac:dyDescent="0.3">
      <c r="A72" s="521"/>
      <c r="B72" s="11" t="e">
        <f>IF(AND(#REF!=#REF!,#REF!=#REF!),#REF!,"")</f>
        <v>#REF!</v>
      </c>
      <c r="C72" s="6" t="e">
        <f>IF(AND(#REF!=#REF!,#REF!=#REF!),#REF!,"")</f>
        <v>#REF!</v>
      </c>
      <c r="D72" s="6" t="e">
        <f>IF(AND(#REF!=#REF!,#REF!=#REF!),#REF!,"")</f>
        <v>#REF!</v>
      </c>
    </row>
    <row r="73" spans="1:4" x14ac:dyDescent="0.3">
      <c r="A73" s="521"/>
      <c r="B73" s="11" t="e">
        <f>IF(AND(#REF!=#REF!,#REF!=#REF!),#REF!,"")</f>
        <v>#REF!</v>
      </c>
      <c r="C73" s="6" t="e">
        <f>IF(AND(#REF!=#REF!,#REF!=#REF!),#REF!,"")</f>
        <v>#REF!</v>
      </c>
      <c r="D73" s="6" t="e">
        <f>IF(AND(#REF!=#REF!,#REF!=#REF!),#REF!,"")</f>
        <v>#REF!</v>
      </c>
    </row>
    <row r="74" spans="1:4" x14ac:dyDescent="0.3">
      <c r="A74" s="521"/>
      <c r="B74" s="11" t="e">
        <f>IF(AND(#REF!=#REF!,#REF!=#REF!),#REF!,"")</f>
        <v>#REF!</v>
      </c>
      <c r="C74" s="6" t="e">
        <f>IF(AND(#REF!=#REF!,#REF!=#REF!),#REF!,"")</f>
        <v>#REF!</v>
      </c>
      <c r="D74" s="6" t="e">
        <f>IF(AND(#REF!=#REF!,#REF!=#REF!),#REF!,"")</f>
        <v>#REF!</v>
      </c>
    </row>
    <row r="75" spans="1:4" x14ac:dyDescent="0.3">
      <c r="A75" s="521"/>
      <c r="B75" s="11" t="e">
        <f>IF(AND(#REF!=#REF!,#REF!=#REF!),#REF!,"")</f>
        <v>#REF!</v>
      </c>
      <c r="C75" s="6" t="e">
        <f>IF(AND(#REF!=#REF!,#REF!=#REF!),#REF!,"")</f>
        <v>#REF!</v>
      </c>
      <c r="D75" s="6" t="e">
        <f>IF(AND(#REF!=#REF!,#REF!=#REF!),#REF!,"")</f>
        <v>#REF!</v>
      </c>
    </row>
    <row r="76" spans="1:4" x14ac:dyDescent="0.3">
      <c r="A76" s="521"/>
      <c r="B76" s="11" t="e">
        <f>IF(AND(#REF!=#REF!,#REF!=#REF!),#REF!,"")</f>
        <v>#REF!</v>
      </c>
      <c r="C76" s="6" t="e">
        <f>IF(AND(#REF!=#REF!,#REF!=#REF!),#REF!,"")</f>
        <v>#REF!</v>
      </c>
      <c r="D76" s="6" t="e">
        <f>IF(AND(#REF!=#REF!,#REF!=#REF!),#REF!,"")</f>
        <v>#REF!</v>
      </c>
    </row>
    <row r="77" spans="1:4" x14ac:dyDescent="0.3">
      <c r="A77" s="521"/>
      <c r="B77" s="11" t="e">
        <f>IF(AND(#REF!=#REF!,#REF!=#REF!),#REF!,"")</f>
        <v>#REF!</v>
      </c>
      <c r="C77" s="6" t="e">
        <f>IF(AND(#REF!=#REF!,#REF!=#REF!),#REF!,"")</f>
        <v>#REF!</v>
      </c>
      <c r="D77" s="6" t="e">
        <f>IF(AND(#REF!=#REF!,#REF!=#REF!),#REF!,"")</f>
        <v>#REF!</v>
      </c>
    </row>
    <row r="78" spans="1:4" ht="15" thickBot="1" x14ac:dyDescent="0.35">
      <c r="A78" s="522"/>
      <c r="B78" s="18" t="e">
        <f>IF(AND(#REF!=#REF!,#REF!=#REF!),#REF!,"")</f>
        <v>#REF!</v>
      </c>
      <c r="C78" s="7" t="e">
        <f>IF(AND(#REF!=#REF!,#REF!=#REF!),#REF!,"")</f>
        <v>#REF!</v>
      </c>
      <c r="D78" s="7" t="e">
        <f>IF(AND(#REF!=#REF!,#REF!=#REF!),#REF!,"")</f>
        <v>#REF!</v>
      </c>
    </row>
    <row r="79" spans="1:4" x14ac:dyDescent="0.3">
      <c r="A79" s="517" t="s">
        <v>269</v>
      </c>
      <c r="B79" s="9" t="e">
        <f>IF(AND(#REF!=#REF!,#REF!=#REF!),#REF!,"")</f>
        <v>#REF!</v>
      </c>
      <c r="C79" s="12" t="e">
        <f>IF(AND(#REF!=#REF!,#REF!=#REF!),#REF!,"")</f>
        <v>#REF!</v>
      </c>
      <c r="D79" s="5" t="e">
        <f>IF(AND(#REF!=#REF!,#REF!=#REF!),#REF!,"")</f>
        <v>#REF!</v>
      </c>
    </row>
    <row r="80" spans="1:4" x14ac:dyDescent="0.3">
      <c r="A80" s="518"/>
      <c r="B80" s="10" t="e">
        <f>IF(AND(#REF!=#REF!,#REF!=#REF!),#REF!,"")</f>
        <v>#REF!</v>
      </c>
      <c r="C80" s="11" t="e">
        <f>IF(AND(#REF!=#REF!,#REF!=#REF!),#REF!,"")</f>
        <v>#REF!</v>
      </c>
      <c r="D80" s="6" t="e">
        <f>IF(AND(#REF!=#REF!,#REF!=#REF!),#REF!,"")</f>
        <v>#REF!</v>
      </c>
    </row>
    <row r="81" spans="1:4" x14ac:dyDescent="0.3">
      <c r="A81" s="518"/>
      <c r="B81" s="10" t="e">
        <f>IF(AND(#REF!=#REF!,#REF!=#REF!),#REF!,"")</f>
        <v>#REF!</v>
      </c>
      <c r="C81" s="11" t="e">
        <f>IF(AND(#REF!=#REF!,#REF!=#REF!),#REF!,"")</f>
        <v>#REF!</v>
      </c>
      <c r="D81" s="6" t="e">
        <f>IF(AND(#REF!=#REF!,#REF!=#REF!),#REF!,"")</f>
        <v>#REF!</v>
      </c>
    </row>
    <row r="82" spans="1:4" x14ac:dyDescent="0.3">
      <c r="A82" s="518"/>
      <c r="B82" s="10" t="e">
        <f>IF(AND(#REF!=#REF!,#REF!=#REF!),#REF!,"")</f>
        <v>#REF!</v>
      </c>
      <c r="C82" s="11" t="e">
        <f>IF(AND(#REF!=#REF!,#REF!=#REF!),#REF!,"")</f>
        <v>#REF!</v>
      </c>
      <c r="D82" s="6" t="e">
        <f>IF(AND(#REF!=#REF!,#REF!=#REF!),#REF!,"")</f>
        <v>#REF!</v>
      </c>
    </row>
    <row r="83" spans="1:4" x14ac:dyDescent="0.3">
      <c r="A83" s="518"/>
      <c r="B83" s="10" t="e">
        <f>IF(AND(#REF!=#REF!,#REF!=#REF!),#REF!,"")</f>
        <v>#REF!</v>
      </c>
      <c r="C83" s="11" t="e">
        <f>IF(AND(#REF!=#REF!,#REF!=#REF!),#REF!,"")</f>
        <v>#REF!</v>
      </c>
      <c r="D83" s="6" t="e">
        <f>IF(AND(#REF!=#REF!,#REF!=#REF!),#REF!,"")</f>
        <v>#REF!</v>
      </c>
    </row>
    <row r="84" spans="1:4" x14ac:dyDescent="0.3">
      <c r="A84" s="518"/>
      <c r="B84" s="10" t="e">
        <f>IF(AND(#REF!=#REF!,#REF!=#REF!),#REF!,"")</f>
        <v>#REF!</v>
      </c>
      <c r="C84" s="11" t="e">
        <f>IF(AND(#REF!=#REF!,#REF!=#REF!),#REF!,"")</f>
        <v>#REF!</v>
      </c>
      <c r="D84" s="6" t="e">
        <f>IF(AND(#REF!=#REF!,#REF!=#REF!),#REF!,"")</f>
        <v>#REF!</v>
      </c>
    </row>
    <row r="85" spans="1:4" x14ac:dyDescent="0.3">
      <c r="A85" s="518"/>
      <c r="B85" s="10" t="e">
        <f>IF(AND(#REF!=#REF!,#REF!=#REF!),#REF!,"")</f>
        <v>#REF!</v>
      </c>
      <c r="C85" s="11" t="e">
        <f>IF(AND(#REF!=#REF!,#REF!=#REF!),#REF!,"")</f>
        <v>#REF!</v>
      </c>
      <c r="D85" s="6" t="e">
        <f>IF(AND(#REF!=#REF!,#REF!=#REF!),#REF!,"")</f>
        <v>#REF!</v>
      </c>
    </row>
    <row r="86" spans="1:4" x14ac:dyDescent="0.3">
      <c r="A86" s="518"/>
      <c r="B86" s="10" t="e">
        <f>IF(AND(#REF!=#REF!,#REF!=#REF!),#REF!,"")</f>
        <v>#REF!</v>
      </c>
      <c r="C86" s="11" t="e">
        <f>IF(AND(#REF!=#REF!,#REF!=#REF!),#REF!,"")</f>
        <v>#REF!</v>
      </c>
      <c r="D86" s="6" t="e">
        <f>IF(AND(#REF!=#REF!,#REF!=#REF!),#REF!,"")</f>
        <v>#REF!</v>
      </c>
    </row>
    <row r="87" spans="1:4" x14ac:dyDescent="0.3">
      <c r="A87" s="518"/>
      <c r="B87" s="10" t="e">
        <f>IF(AND(#REF!=#REF!,#REF!=#REF!),#REF!,"")</f>
        <v>#REF!</v>
      </c>
      <c r="C87" s="11" t="e">
        <f>IF(AND(#REF!=#REF!,#REF!=#REF!),#REF!,"")</f>
        <v>#REF!</v>
      </c>
      <c r="D87" s="6" t="e">
        <f>IF(AND(#REF!=#REF!,#REF!=#REF!),#REF!,"")</f>
        <v>#REF!</v>
      </c>
    </row>
    <row r="88" spans="1:4" x14ac:dyDescent="0.3">
      <c r="A88" s="518"/>
      <c r="B88" s="10" t="e">
        <f>IF(AND(#REF!=#REF!,#REF!=#REF!),#REF!,"")</f>
        <v>#REF!</v>
      </c>
      <c r="C88" s="11" t="e">
        <f>IF(AND(#REF!=#REF!,#REF!=#REF!),#REF!,"")</f>
        <v>#REF!</v>
      </c>
      <c r="D88" s="6" t="e">
        <f>IF(AND(#REF!=#REF!,#REF!=#REF!),#REF!,"")</f>
        <v>#REF!</v>
      </c>
    </row>
    <row r="89" spans="1:4" x14ac:dyDescent="0.3">
      <c r="A89" s="518"/>
      <c r="B89" s="10" t="e">
        <f>IF(AND(#REF!=#REF!,#REF!=#REF!),#REF!,"")</f>
        <v>#REF!</v>
      </c>
      <c r="C89" s="11" t="e">
        <f>IF(AND(#REF!=#REF!,#REF!=#REF!),#REF!,"")</f>
        <v>#REF!</v>
      </c>
      <c r="D89" s="6" t="e">
        <f>IF(AND(#REF!=#REF!,#REF!=#REF!),#REF!,"")</f>
        <v>#REF!</v>
      </c>
    </row>
    <row r="90" spans="1:4" x14ac:dyDescent="0.3">
      <c r="A90" s="518"/>
      <c r="B90" s="10" t="e">
        <f>IF(AND(#REF!=#REF!,#REF!=#REF!),#REF!,"")</f>
        <v>#REF!</v>
      </c>
      <c r="C90" s="11" t="e">
        <f>IF(AND(#REF!=#REF!,#REF!=#REF!),#REF!,"")</f>
        <v>#REF!</v>
      </c>
      <c r="D90" s="6" t="e">
        <f>IF(AND(#REF!=#REF!,#REF!=#REF!),#REF!,"")</f>
        <v>#REF!</v>
      </c>
    </row>
    <row r="91" spans="1:4" x14ac:dyDescent="0.3">
      <c r="A91" s="518"/>
      <c r="B91" s="10" t="e">
        <f>IF(AND(#REF!=#REF!,#REF!=#REF!),#REF!,"")</f>
        <v>#REF!</v>
      </c>
      <c r="C91" s="11" t="e">
        <f>IF(AND(#REF!=#REF!,#REF!=#REF!),#REF!,"")</f>
        <v>#REF!</v>
      </c>
      <c r="D91" s="6" t="e">
        <f>IF(AND(#REF!=#REF!,#REF!=#REF!),#REF!,"")</f>
        <v>#REF!</v>
      </c>
    </row>
    <row r="92" spans="1:4" x14ac:dyDescent="0.3">
      <c r="A92" s="518"/>
      <c r="B92" s="10" t="e">
        <f>IF(AND(#REF!=#REF!,#REF!=#REF!),#REF!,"")</f>
        <v>#REF!</v>
      </c>
      <c r="C92" s="11" t="e">
        <f>IF(AND(#REF!=#REF!,#REF!=#REF!),#REF!,"")</f>
        <v>#REF!</v>
      </c>
      <c r="D92" s="6" t="e">
        <f>IF(AND(#REF!=#REF!,#REF!=#REF!),#REF!,"")</f>
        <v>#REF!</v>
      </c>
    </row>
    <row r="93" spans="1:4" x14ac:dyDescent="0.3">
      <c r="A93" s="518"/>
      <c r="B93" s="10" t="e">
        <f>IF(AND(#REF!=#REF!,#REF!=#REF!),#REF!,"")</f>
        <v>#REF!</v>
      </c>
      <c r="C93" s="11" t="e">
        <f>IF(AND(#REF!=#REF!,#REF!=#REF!),#REF!,"")</f>
        <v>#REF!</v>
      </c>
      <c r="D93" s="6" t="e">
        <f>IF(AND(#REF!=#REF!,#REF!=#REF!),#REF!,"")</f>
        <v>#REF!</v>
      </c>
    </row>
    <row r="94" spans="1:4" x14ac:dyDescent="0.3">
      <c r="A94" s="518"/>
      <c r="B94" s="10" t="e">
        <f>IF(AND(#REF!=#REF!,#REF!=#REF!),#REF!,"")</f>
        <v>#REF!</v>
      </c>
      <c r="C94" s="11" t="e">
        <f>IF(AND(#REF!=#REF!,#REF!=#REF!),#REF!,"")</f>
        <v>#REF!</v>
      </c>
      <c r="D94" s="6" t="e">
        <f>IF(AND(#REF!=#REF!,#REF!=#REF!),#REF!,"")</f>
        <v>#REF!</v>
      </c>
    </row>
    <row r="95" spans="1:4" x14ac:dyDescent="0.3">
      <c r="A95" s="518"/>
      <c r="B95" s="10" t="e">
        <f>IF(AND(#REF!=#REF!,#REF!=#REF!),#REF!,"")</f>
        <v>#REF!</v>
      </c>
      <c r="C95" s="11" t="e">
        <f>IF(AND(#REF!=#REF!,#REF!=#REF!),#REF!,"")</f>
        <v>#REF!</v>
      </c>
      <c r="D95" s="6" t="e">
        <f>IF(AND(#REF!=#REF!,#REF!=#REF!),#REF!,"")</f>
        <v>#REF!</v>
      </c>
    </row>
    <row r="96" spans="1:4" x14ac:dyDescent="0.3">
      <c r="A96" s="518"/>
      <c r="B96" s="10" t="e">
        <f>IF(AND(#REF!=#REF!,#REF!=#REF!),#REF!,"")</f>
        <v>#REF!</v>
      </c>
      <c r="C96" s="11" t="e">
        <f>IF(AND(#REF!=#REF!,#REF!=#REF!),#REF!,"")</f>
        <v>#REF!</v>
      </c>
      <c r="D96" s="6" t="e">
        <f>IF(AND(#REF!=#REF!,#REF!=#REF!),#REF!,"")</f>
        <v>#REF!</v>
      </c>
    </row>
    <row r="97" spans="1:4" x14ac:dyDescent="0.3">
      <c r="A97" s="518"/>
      <c r="B97" s="10" t="e">
        <f>IF(AND(#REF!=#REF!,#REF!=#REF!),#REF!,"")</f>
        <v>#REF!</v>
      </c>
      <c r="C97" s="11" t="e">
        <f>IF(AND(#REF!=#REF!,#REF!=#REF!),#REF!,"")</f>
        <v>#REF!</v>
      </c>
      <c r="D97" s="6" t="e">
        <f>IF(AND(#REF!=#REF!,#REF!=#REF!),#REF!,"")</f>
        <v>#REF!</v>
      </c>
    </row>
    <row r="98" spans="1:4" x14ac:dyDescent="0.3">
      <c r="A98" s="518"/>
      <c r="B98" s="10" t="e">
        <f>IF(AND(#REF!=#REF!,#REF!=#REF!),#REF!,"")</f>
        <v>#REF!</v>
      </c>
      <c r="C98" s="11" t="e">
        <f>IF(AND(#REF!=#REF!,#REF!=#REF!),#REF!,"")</f>
        <v>#REF!</v>
      </c>
      <c r="D98" s="6" t="e">
        <f>IF(AND(#REF!=#REF!,#REF!=#REF!),#REF!,"")</f>
        <v>#REF!</v>
      </c>
    </row>
    <row r="99" spans="1:4" x14ac:dyDescent="0.3">
      <c r="A99" s="518"/>
      <c r="B99" s="10" t="e">
        <f>IF(AND(#REF!=#REF!,#REF!=#REF!),#REF!,"")</f>
        <v>#REF!</v>
      </c>
      <c r="C99" s="11" t="e">
        <f>IF(AND(#REF!=#REF!,#REF!=#REF!),#REF!,"")</f>
        <v>#REF!</v>
      </c>
      <c r="D99" s="6" t="e">
        <f>IF(AND(#REF!=#REF!,#REF!=#REF!),#REF!,"")</f>
        <v>#REF!</v>
      </c>
    </row>
    <row r="100" spans="1:4" x14ac:dyDescent="0.3">
      <c r="A100" s="518"/>
      <c r="B100" s="10" t="e">
        <f>IF(AND(#REF!=#REF!,#REF!=#REF!),#REF!,"")</f>
        <v>#REF!</v>
      </c>
      <c r="C100" s="11" t="e">
        <f>IF(AND(#REF!=#REF!,#REF!=#REF!),#REF!,"")</f>
        <v>#REF!</v>
      </c>
      <c r="D100" s="6" t="e">
        <f>IF(AND(#REF!=#REF!,#REF!=#REF!),#REF!,"")</f>
        <v>#REF!</v>
      </c>
    </row>
    <row r="101" spans="1:4" x14ac:dyDescent="0.3">
      <c r="A101" s="518"/>
      <c r="B101" s="10" t="e">
        <f>IF(AND(#REF!=#REF!,#REF!=#REF!),#REF!,"")</f>
        <v>#REF!</v>
      </c>
      <c r="C101" s="11" t="e">
        <f>IF(AND(#REF!=#REF!,#REF!=#REF!),#REF!,"")</f>
        <v>#REF!</v>
      </c>
      <c r="D101" s="6" t="e">
        <f>IF(AND(#REF!=#REF!,#REF!=#REF!),#REF!,"")</f>
        <v>#REF!</v>
      </c>
    </row>
    <row r="102" spans="1:4" ht="15" thickBot="1" x14ac:dyDescent="0.35">
      <c r="A102" s="519"/>
      <c r="B102" s="17" t="e">
        <f>IF(AND(#REF!=#REF!,#REF!=#REF!),#REF!,"")</f>
        <v>#REF!</v>
      </c>
      <c r="C102" s="18" t="e">
        <f>IF(AND(#REF!=#REF!,#REF!=#REF!),#REF!,"")</f>
        <v>#REF!</v>
      </c>
      <c r="D102" s="7" t="e">
        <f>IF(AND(#REF!=#REF!,#REF!=#REF!),#REF!,"")</f>
        <v>#REF!</v>
      </c>
    </row>
    <row r="103" spans="1:4" x14ac:dyDescent="0.3">
      <c r="A103" s="520" t="s">
        <v>270</v>
      </c>
      <c r="B103" s="9" t="e">
        <f>IF(AND(#REF!=#REF!,#REF!=#REF!),#REF!,"")</f>
        <v>#REF!</v>
      </c>
      <c r="C103" s="12" t="e">
        <f>IF(AND(#REF!=#REF!,#REF!=#REF!),#REF!,"")</f>
        <v>#REF!</v>
      </c>
      <c r="D103" s="5" t="e">
        <f>IF(AND(#REF!=#REF!,#REF!=#REF!),#REF!,"")</f>
        <v>#REF!</v>
      </c>
    </row>
    <row r="104" spans="1:4" x14ac:dyDescent="0.3">
      <c r="A104" s="521"/>
      <c r="B104" s="10" t="e">
        <f>IF(AND(#REF!=#REF!,#REF!=#REF!),#REF!,"")</f>
        <v>#REF!</v>
      </c>
      <c r="C104" s="11" t="e">
        <f>IF(AND(#REF!=#REF!,#REF!=#REF!),#REF!,"")</f>
        <v>#REF!</v>
      </c>
      <c r="D104" s="6" t="e">
        <f>IF(AND(#REF!=#REF!,#REF!=#REF!),#REF!,"")</f>
        <v>#REF!</v>
      </c>
    </row>
    <row r="105" spans="1:4" x14ac:dyDescent="0.3">
      <c r="A105" s="521"/>
      <c r="B105" s="10" t="e">
        <f>IF(AND(#REF!=#REF!,#REF!=#REF!),#REF!,"")</f>
        <v>#REF!</v>
      </c>
      <c r="C105" s="11" t="e">
        <f>IF(AND(#REF!=#REF!,#REF!=#REF!),#REF!,"")</f>
        <v>#REF!</v>
      </c>
      <c r="D105" s="6" t="e">
        <f>IF(AND(#REF!=#REF!,#REF!=#REF!),#REF!,"")</f>
        <v>#REF!</v>
      </c>
    </row>
    <row r="106" spans="1:4" x14ac:dyDescent="0.3">
      <c r="A106" s="521"/>
      <c r="B106" s="10" t="e">
        <f>IF(AND(#REF!=#REF!,#REF!=#REF!),#REF!,"")</f>
        <v>#REF!</v>
      </c>
      <c r="C106" s="11" t="e">
        <f>IF(AND(#REF!=#REF!,#REF!=#REF!),#REF!,"")</f>
        <v>#REF!</v>
      </c>
      <c r="D106" s="6" t="e">
        <f>IF(AND(#REF!=#REF!,#REF!=#REF!),#REF!,"")</f>
        <v>#REF!</v>
      </c>
    </row>
    <row r="107" spans="1:4" x14ac:dyDescent="0.3">
      <c r="A107" s="521"/>
      <c r="B107" s="10" t="e">
        <f>IF(AND(#REF!=#REF!,#REF!=#REF!),#REF!,"")</f>
        <v>#REF!</v>
      </c>
      <c r="C107" s="11" t="e">
        <f>IF(AND(#REF!=#REF!,#REF!=#REF!),#REF!,"")</f>
        <v>#REF!</v>
      </c>
      <c r="D107" s="6" t="e">
        <f>IF(AND(#REF!=#REF!,#REF!=#REF!),#REF!,"")</f>
        <v>#REF!</v>
      </c>
    </row>
    <row r="108" spans="1:4" x14ac:dyDescent="0.3">
      <c r="A108" s="521"/>
      <c r="B108" s="10" t="e">
        <f>IF(AND(#REF!=#REF!,#REF!=#REF!),#REF!,"")</f>
        <v>#REF!</v>
      </c>
      <c r="C108" s="11" t="e">
        <f>IF(AND(#REF!=#REF!,#REF!=#REF!),#REF!,"")</f>
        <v>#REF!</v>
      </c>
      <c r="D108" s="6" t="e">
        <f>IF(AND(#REF!=#REF!,#REF!=#REF!),#REF!,"")</f>
        <v>#REF!</v>
      </c>
    </row>
    <row r="109" spans="1:4" ht="63.75" customHeight="1" x14ac:dyDescent="0.3">
      <c r="A109" s="521"/>
      <c r="B109" s="10" t="e">
        <f>IF(AND(#REF!=#REF!,#REF!=#REF!),#REF!,"")</f>
        <v>#REF!</v>
      </c>
      <c r="C109" s="11" t="e">
        <f>IF(AND(#REF!=#REF!,#REF!=#REF!),#REF!,"")</f>
        <v>#REF!</v>
      </c>
      <c r="D109" s="6" t="e">
        <f>IF(AND(#REF!=#REF!,#REF!=#REF!),#REF!,"")</f>
        <v>#REF!</v>
      </c>
    </row>
    <row r="110" spans="1:4" x14ac:dyDescent="0.3">
      <c r="A110" s="521"/>
      <c r="B110" s="10" t="e">
        <f>IF(AND(#REF!=#REF!,#REF!=#REF!),#REF!,"")</f>
        <v>#REF!</v>
      </c>
      <c r="C110" s="11" t="e">
        <f>IF(AND(#REF!=#REF!,#REF!=#REF!),#REF!,"")</f>
        <v>#REF!</v>
      </c>
      <c r="D110" s="6" t="e">
        <f>IF(AND(#REF!=#REF!,#REF!=#REF!),#REF!,"")</f>
        <v>#REF!</v>
      </c>
    </row>
    <row r="111" spans="1:4" x14ac:dyDescent="0.3">
      <c r="A111" s="521"/>
      <c r="B111" s="10" t="e">
        <f>IF(AND(#REF!=#REF!,#REF!=#REF!),#REF!,"")</f>
        <v>#REF!</v>
      </c>
      <c r="C111" s="11" t="e">
        <f>IF(AND(#REF!=#REF!,#REF!=#REF!),#REF!,"")</f>
        <v>#REF!</v>
      </c>
      <c r="D111" s="6" t="e">
        <f>IF(AND(#REF!=#REF!,#REF!=#REF!),#REF!,"")</f>
        <v>#REF!</v>
      </c>
    </row>
    <row r="112" spans="1:4" x14ac:dyDescent="0.3">
      <c r="A112" s="521"/>
      <c r="B112" s="10" t="e">
        <f>IF(AND(#REF!=#REF!,#REF!=#REF!),#REF!,"")</f>
        <v>#REF!</v>
      </c>
      <c r="C112" s="11" t="e">
        <f>IF(AND(#REF!=#REF!,#REF!=#REF!),#REF!,"")</f>
        <v>#REF!</v>
      </c>
      <c r="D112" s="6" t="e">
        <f>IF(AND(#REF!=#REF!,#REF!=#REF!),#REF!,"")</f>
        <v>#REF!</v>
      </c>
    </row>
    <row r="113" spans="1:4" x14ac:dyDescent="0.3">
      <c r="A113" s="521"/>
      <c r="B113" s="10" t="e">
        <f>IF(AND(#REF!=#REF!,#REF!=#REF!),#REF!,"")</f>
        <v>#REF!</v>
      </c>
      <c r="C113" s="11" t="e">
        <f>IF(AND(#REF!=#REF!,#REF!=#REF!),#REF!,"")</f>
        <v>#REF!</v>
      </c>
      <c r="D113" s="6" t="e">
        <f>IF(AND(#REF!=#REF!,#REF!=#REF!),#REF!,"")</f>
        <v>#REF!</v>
      </c>
    </row>
    <row r="114" spans="1:4" x14ac:dyDescent="0.3">
      <c r="A114" s="521"/>
      <c r="B114" s="10" t="e">
        <f>IF(AND(#REF!=#REF!,#REF!=#REF!),#REF!,"")</f>
        <v>#REF!</v>
      </c>
      <c r="C114" s="11" t="e">
        <f>IF(AND(#REF!=#REF!,#REF!=#REF!),#REF!,"")</f>
        <v>#REF!</v>
      </c>
      <c r="D114" s="6" t="e">
        <f>IF(AND(#REF!=#REF!,#REF!=#REF!),#REF!,"")</f>
        <v>#REF!</v>
      </c>
    </row>
    <row r="115" spans="1:4" x14ac:dyDescent="0.3">
      <c r="A115" s="521"/>
      <c r="B115" s="10" t="e">
        <f>IF(AND(#REF!=#REF!,#REF!=#REF!),#REF!,"")</f>
        <v>#REF!</v>
      </c>
      <c r="C115" s="11" t="e">
        <f>IF(AND(#REF!=#REF!,#REF!=#REF!),#REF!,"")</f>
        <v>#REF!</v>
      </c>
      <c r="D115" s="6" t="e">
        <f>IF(AND(#REF!=#REF!,#REF!=#REF!),#REF!,"")</f>
        <v>#REF!</v>
      </c>
    </row>
    <row r="116" spans="1:4" x14ac:dyDescent="0.3">
      <c r="A116" s="521"/>
      <c r="B116" s="10" t="e">
        <f>IF(AND(#REF!=#REF!,#REF!=#REF!),#REF!,"")</f>
        <v>#REF!</v>
      </c>
      <c r="C116" s="11" t="e">
        <f>IF(AND(#REF!=#REF!,#REF!=#REF!),#REF!,"")</f>
        <v>#REF!</v>
      </c>
      <c r="D116" s="6" t="e">
        <f>IF(AND(#REF!=#REF!,#REF!=#REF!),#REF!,"")</f>
        <v>#REF!</v>
      </c>
    </row>
    <row r="117" spans="1:4" x14ac:dyDescent="0.3">
      <c r="A117" s="521"/>
      <c r="B117" s="10" t="e">
        <f>IF(AND(#REF!=#REF!,#REF!=#REF!),#REF!,"")</f>
        <v>#REF!</v>
      </c>
      <c r="C117" s="11" t="e">
        <f>IF(AND(#REF!=#REF!,#REF!=#REF!),#REF!,"")</f>
        <v>#REF!</v>
      </c>
      <c r="D117" s="6" t="e">
        <f>IF(AND(#REF!=#REF!,#REF!=#REF!),#REF!,"")</f>
        <v>#REF!</v>
      </c>
    </row>
    <row r="118" spans="1:4" x14ac:dyDescent="0.3">
      <c r="A118" s="521"/>
      <c r="B118" s="10" t="e">
        <f>IF(AND(#REF!=#REF!,#REF!=#REF!),#REF!,"")</f>
        <v>#REF!</v>
      </c>
      <c r="C118" s="11" t="e">
        <f>IF(AND(#REF!=#REF!,#REF!=#REF!),#REF!,"")</f>
        <v>#REF!</v>
      </c>
      <c r="D118" s="6" t="e">
        <f>IF(AND(#REF!=#REF!,#REF!=#REF!),#REF!,"")</f>
        <v>#REF!</v>
      </c>
    </row>
    <row r="119" spans="1:4" ht="33" customHeight="1" x14ac:dyDescent="0.3">
      <c r="A119" s="521"/>
      <c r="B119" s="10" t="e">
        <f>IF(AND(#REF!=#REF!,#REF!=#REF!),#REF!,"")</f>
        <v>#REF!</v>
      </c>
      <c r="C119" s="11" t="e">
        <f>IF(AND(#REF!=#REF!,#REF!=#REF!),#REF!,"")</f>
        <v>#REF!</v>
      </c>
      <c r="D119" s="6" t="e">
        <f>IF(AND(#REF!=#REF!,#REF!=#REF!),#REF!,"")</f>
        <v>#REF!</v>
      </c>
    </row>
    <row r="120" spans="1:4" ht="33.75" customHeight="1" x14ac:dyDescent="0.3">
      <c r="A120" s="521"/>
      <c r="B120" s="10" t="e">
        <f>IF(AND(#REF!=#REF!,#REF!=#REF!),#REF!,"")</f>
        <v>#REF!</v>
      </c>
      <c r="C120" s="11" t="e">
        <f>IF(AND(#REF!=#REF!,#REF!=#REF!),#REF!,"")</f>
        <v>#REF!</v>
      </c>
      <c r="D120" s="6" t="e">
        <f>IF(AND(#REF!=#REF!,#REF!=#REF!),#REF!,"")</f>
        <v>#REF!</v>
      </c>
    </row>
    <row r="121" spans="1:4" x14ac:dyDescent="0.3">
      <c r="A121" s="521"/>
      <c r="B121" s="10" t="e">
        <f>IF(AND(#REF!=#REF!,#REF!=#REF!),#REF!,"")</f>
        <v>#REF!</v>
      </c>
      <c r="C121" s="11" t="e">
        <f>IF(AND(#REF!=#REF!,#REF!=#REF!),#REF!,"")</f>
        <v>#REF!</v>
      </c>
      <c r="D121" s="6" t="e">
        <f>IF(AND(#REF!=#REF!,#REF!=#REF!),#REF!,"")</f>
        <v>#REF!</v>
      </c>
    </row>
    <row r="122" spans="1:4" ht="19.5" customHeight="1" x14ac:dyDescent="0.3">
      <c r="A122" s="521"/>
      <c r="B122" s="10" t="e">
        <f>IF(AND(#REF!=#REF!,#REF!=#REF!),#REF!,"")</f>
        <v>#REF!</v>
      </c>
      <c r="C122" s="11" t="e">
        <f>IF(AND(#REF!=#REF!,#REF!=#REF!),#REF!,"")</f>
        <v>#REF!</v>
      </c>
      <c r="D122" s="6" t="e">
        <f>IF(AND(#REF!=#REF!,#REF!=#REF!),#REF!,"")</f>
        <v>#REF!</v>
      </c>
    </row>
    <row r="123" spans="1:4" x14ac:dyDescent="0.3">
      <c r="A123" s="521"/>
      <c r="B123" s="10" t="e">
        <f>IF(AND(#REF!=#REF!,#REF!=#REF!),#REF!,"")</f>
        <v>#REF!</v>
      </c>
      <c r="C123" s="11" t="e">
        <f>IF(AND(#REF!=#REF!,#REF!=#REF!),#REF!,"")</f>
        <v>#REF!</v>
      </c>
      <c r="D123" s="6" t="e">
        <f>IF(AND(#REF!=#REF!,#REF!=#REF!),#REF!,"")</f>
        <v>#REF!</v>
      </c>
    </row>
    <row r="124" spans="1:4" x14ac:dyDescent="0.3">
      <c r="A124" s="521"/>
      <c r="B124" s="10" t="e">
        <f>IF(AND(#REF!=#REF!,#REF!=#REF!),#REF!,"")</f>
        <v>#REF!</v>
      </c>
      <c r="C124" s="11" t="e">
        <f>IF(AND(#REF!=#REF!,#REF!=#REF!),#REF!,"")</f>
        <v>#REF!</v>
      </c>
      <c r="D124" s="6" t="e">
        <f>IF(AND(#REF!=#REF!,#REF!=#REF!),#REF!,"")</f>
        <v>#REF!</v>
      </c>
    </row>
    <row r="125" spans="1:4" x14ac:dyDescent="0.3">
      <c r="A125" s="521"/>
      <c r="B125" s="10" t="e">
        <f>IF(AND(#REF!=#REF!,#REF!=#REF!),#REF!,"")</f>
        <v>#REF!</v>
      </c>
      <c r="C125" s="11" t="e">
        <f>IF(AND(#REF!=#REF!,#REF!=#REF!),#REF!,"")</f>
        <v>#REF!</v>
      </c>
      <c r="D125" s="6" t="e">
        <f>IF(AND(#REF!=#REF!,#REF!=#REF!),#REF!,"")</f>
        <v>#REF!</v>
      </c>
    </row>
    <row r="126" spans="1:4" ht="15" thickBot="1" x14ac:dyDescent="0.35">
      <c r="A126" s="522"/>
      <c r="B126" s="17" t="e">
        <f>IF(AND(#REF!=#REF!,#REF!=#REF!),#REF!,"")</f>
        <v>#REF!</v>
      </c>
      <c r="C126" s="18" t="e">
        <f>IF(AND(#REF!=#REF!,#REF!=#REF!),#REF!,"")</f>
        <v>#REF!</v>
      </c>
      <c r="D126" s="7" t="e">
        <f>IF(AND(#REF!=#REF!,#REF!=#REF!),#REF!,"")</f>
        <v>#REF!</v>
      </c>
    </row>
    <row r="127" spans="1:4" ht="15" thickBot="1" x14ac:dyDescent="0.35">
      <c r="B127" s="3" t="s">
        <v>138</v>
      </c>
      <c r="C127" s="4" t="s">
        <v>143</v>
      </c>
      <c r="D127" s="3" t="s">
        <v>312</v>
      </c>
    </row>
  </sheetData>
  <mergeCells count="7">
    <mergeCell ref="B1:D3"/>
    <mergeCell ref="A1:A3"/>
    <mergeCell ref="A79:A102"/>
    <mergeCell ref="A103:A126"/>
    <mergeCell ref="A7:A30"/>
    <mergeCell ref="A31:A54"/>
    <mergeCell ref="A55:A78"/>
  </mergeCells>
  <dataValidations xWindow="736" yWindow="386" count="1">
    <dataValidation allowBlank="1" showInputMessage="1" showErrorMessage="1" promptTitle="ZONA DE RIESGO TOLERABLE" prompt=" " sqref="B7:D126" xr:uid="{00000000-0002-0000-0900-000000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80" zoomScaleNormal="80" workbookViewId="0">
      <selection activeCell="C8" sqref="C8"/>
    </sheetView>
  </sheetViews>
  <sheetFormatPr baseColWidth="10" defaultColWidth="11.44140625" defaultRowHeight="13.8" x14ac:dyDescent="0.3"/>
  <cols>
    <col min="1" max="1" width="9.44140625" style="57" customWidth="1"/>
    <col min="2" max="2" width="17.44140625" style="57" customWidth="1"/>
    <col min="3" max="3" width="64.33203125" style="57" customWidth="1"/>
    <col min="4" max="4" width="26.33203125" style="57" customWidth="1"/>
    <col min="5" max="5" width="25.33203125" style="57" customWidth="1"/>
    <col min="6" max="16384" width="11.44140625" style="57"/>
  </cols>
  <sheetData>
    <row r="1" spans="1:5" ht="14.4" thickBot="1" x14ac:dyDescent="0.35"/>
    <row r="2" spans="1:5" ht="24.75" customHeight="1" x14ac:dyDescent="0.3">
      <c r="A2" s="160"/>
      <c r="B2" s="316" t="s">
        <v>24</v>
      </c>
      <c r="C2" s="317"/>
      <c r="D2" s="318"/>
      <c r="E2" s="160"/>
    </row>
    <row r="3" spans="1:5" ht="24.75" customHeight="1" thickBot="1" x14ac:dyDescent="0.35">
      <c r="A3" s="215" t="s">
        <v>25</v>
      </c>
      <c r="B3" s="216" t="s">
        <v>26</v>
      </c>
      <c r="C3" s="319" t="s">
        <v>27</v>
      </c>
      <c r="D3" s="320"/>
      <c r="E3" s="217" t="s">
        <v>28</v>
      </c>
    </row>
    <row r="4" spans="1:5" ht="27.6" x14ac:dyDescent="0.3">
      <c r="A4" s="59">
        <v>0.2</v>
      </c>
      <c r="B4" s="58" t="s">
        <v>29</v>
      </c>
      <c r="C4" s="163" t="s">
        <v>30</v>
      </c>
      <c r="D4" s="59">
        <v>0.2</v>
      </c>
      <c r="E4" s="175" t="s">
        <v>31</v>
      </c>
    </row>
    <row r="5" spans="1:5" ht="27.6" x14ac:dyDescent="0.3">
      <c r="A5" s="61">
        <v>0.4</v>
      </c>
      <c r="B5" s="60" t="s">
        <v>32</v>
      </c>
      <c r="C5" s="163" t="s">
        <v>33</v>
      </c>
      <c r="D5" s="61">
        <v>0.4</v>
      </c>
      <c r="E5" s="176" t="s">
        <v>34</v>
      </c>
    </row>
    <row r="6" spans="1:5" ht="27.6" x14ac:dyDescent="0.3">
      <c r="A6" s="61">
        <v>0.6</v>
      </c>
      <c r="B6" s="62" t="s">
        <v>35</v>
      </c>
      <c r="C6" s="163" t="s">
        <v>36</v>
      </c>
      <c r="D6" s="61">
        <v>0.6</v>
      </c>
      <c r="E6" s="176" t="s">
        <v>37</v>
      </c>
    </row>
    <row r="7" spans="1:5" ht="27.6" x14ac:dyDescent="0.3">
      <c r="A7" s="61">
        <v>0.8</v>
      </c>
      <c r="B7" s="63" t="s">
        <v>38</v>
      </c>
      <c r="C7" s="163" t="s">
        <v>39</v>
      </c>
      <c r="D7" s="61">
        <v>0.8</v>
      </c>
      <c r="E7" s="176" t="s">
        <v>40</v>
      </c>
    </row>
    <row r="8" spans="1:5" ht="29.25" customHeight="1" thickBot="1" x14ac:dyDescent="0.35">
      <c r="A8" s="65">
        <v>1</v>
      </c>
      <c r="B8" s="64" t="s">
        <v>41</v>
      </c>
      <c r="C8" s="178" t="s">
        <v>42</v>
      </c>
      <c r="D8" s="65">
        <v>1</v>
      </c>
      <c r="E8" s="177" t="s">
        <v>43</v>
      </c>
    </row>
  </sheetData>
  <mergeCells count="2">
    <mergeCell ref="B2:D2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3"/>
  <sheetViews>
    <sheetView zoomScale="80" zoomScaleNormal="80" workbookViewId="0">
      <selection activeCell="G1" sqref="G1"/>
    </sheetView>
  </sheetViews>
  <sheetFormatPr baseColWidth="10" defaultColWidth="11.44140625" defaultRowHeight="14.4" x14ac:dyDescent="0.3"/>
  <cols>
    <col min="2" max="2" width="0" hidden="1" customWidth="1"/>
    <col min="3" max="3" width="49" hidden="1" customWidth="1"/>
    <col min="4" max="4" width="0" hidden="1" customWidth="1"/>
    <col min="6" max="6" width="6.33203125" customWidth="1"/>
    <col min="7" max="7" width="74.5546875" customWidth="1"/>
  </cols>
  <sheetData>
    <row r="1" spans="2:8" x14ac:dyDescent="0.3">
      <c r="B1" s="98" t="s">
        <v>44</v>
      </c>
    </row>
    <row r="2" spans="2:8" ht="15" thickBot="1" x14ac:dyDescent="0.35"/>
    <row r="3" spans="2:8" ht="26.25" customHeight="1" thickBot="1" x14ac:dyDescent="0.35">
      <c r="B3" s="321" t="s">
        <v>45</v>
      </c>
      <c r="C3" s="322"/>
      <c r="D3" s="323"/>
      <c r="F3" s="324" t="s">
        <v>46</v>
      </c>
      <c r="G3" s="324"/>
      <c r="H3" s="324"/>
    </row>
    <row r="4" spans="2:8" ht="15" thickBot="1" x14ac:dyDescent="0.35">
      <c r="B4" s="321" t="s">
        <v>47</v>
      </c>
      <c r="C4" s="322"/>
      <c r="D4" s="323"/>
      <c r="F4" s="325" t="s">
        <v>48</v>
      </c>
      <c r="G4" s="325" t="s">
        <v>49</v>
      </c>
      <c r="H4" s="265" t="s">
        <v>50</v>
      </c>
    </row>
    <row r="5" spans="2:8" ht="29.4" thickBot="1" x14ac:dyDescent="0.35">
      <c r="B5" s="99" t="s">
        <v>51</v>
      </c>
      <c r="C5" s="100" t="s">
        <v>52</v>
      </c>
      <c r="D5" s="264" t="s">
        <v>53</v>
      </c>
      <c r="F5" s="325"/>
      <c r="G5" s="325"/>
      <c r="H5" s="101" t="s">
        <v>54</v>
      </c>
    </row>
    <row r="6" spans="2:8" ht="28.8" x14ac:dyDescent="0.3">
      <c r="B6" s="102" t="s">
        <v>55</v>
      </c>
      <c r="C6" s="103" t="s">
        <v>56</v>
      </c>
      <c r="D6" s="104">
        <v>5</v>
      </c>
      <c r="F6" s="105">
        <v>1</v>
      </c>
      <c r="G6" s="125" t="s">
        <v>57</v>
      </c>
      <c r="H6" s="106">
        <v>1</v>
      </c>
    </row>
    <row r="7" spans="2:8" ht="28.8" x14ac:dyDescent="0.3">
      <c r="B7" s="107" t="s">
        <v>58</v>
      </c>
      <c r="C7" s="108" t="s">
        <v>59</v>
      </c>
      <c r="D7" s="109">
        <v>10</v>
      </c>
      <c r="F7" s="105">
        <v>2</v>
      </c>
      <c r="G7" s="125" t="s">
        <v>60</v>
      </c>
      <c r="H7" s="106">
        <v>0</v>
      </c>
    </row>
    <row r="8" spans="2:8" ht="29.4" thickBot="1" x14ac:dyDescent="0.35">
      <c r="B8" s="110" t="s">
        <v>61</v>
      </c>
      <c r="C8" s="111" t="s">
        <v>62</v>
      </c>
      <c r="D8" s="112">
        <v>20</v>
      </c>
      <c r="F8" s="105">
        <v>3</v>
      </c>
      <c r="G8" s="125" t="s">
        <v>63</v>
      </c>
      <c r="H8" s="106">
        <v>0</v>
      </c>
    </row>
    <row r="9" spans="2:8" x14ac:dyDescent="0.3">
      <c r="F9" s="105">
        <v>4</v>
      </c>
      <c r="G9" s="125" t="s">
        <v>64</v>
      </c>
      <c r="H9" s="106">
        <v>0</v>
      </c>
    </row>
    <row r="10" spans="2:8" x14ac:dyDescent="0.3">
      <c r="F10" s="105">
        <v>5</v>
      </c>
      <c r="G10" s="125" t="s">
        <v>65</v>
      </c>
      <c r="H10" s="106">
        <v>1</v>
      </c>
    </row>
    <row r="11" spans="2:8" x14ac:dyDescent="0.3">
      <c r="F11" s="105">
        <v>6</v>
      </c>
      <c r="G11" s="125" t="s">
        <v>66</v>
      </c>
      <c r="H11" s="106">
        <v>0</v>
      </c>
    </row>
    <row r="12" spans="2:8" x14ac:dyDescent="0.3">
      <c r="F12" s="105">
        <v>7</v>
      </c>
      <c r="G12" s="125" t="s">
        <v>67</v>
      </c>
      <c r="H12" s="106">
        <v>0</v>
      </c>
    </row>
    <row r="13" spans="2:8" ht="22.8" x14ac:dyDescent="0.3">
      <c r="F13" s="105">
        <v>8</v>
      </c>
      <c r="G13" s="126" t="s">
        <v>68</v>
      </c>
      <c r="H13" s="106">
        <v>1</v>
      </c>
    </row>
    <row r="14" spans="2:8" x14ac:dyDescent="0.3">
      <c r="F14" s="105">
        <v>9</v>
      </c>
      <c r="G14" s="125" t="s">
        <v>69</v>
      </c>
      <c r="H14" s="106">
        <v>0</v>
      </c>
    </row>
    <row r="15" spans="2:8" x14ac:dyDescent="0.3">
      <c r="F15" s="105">
        <v>10</v>
      </c>
      <c r="G15" s="125" t="s">
        <v>70</v>
      </c>
      <c r="H15" s="106">
        <v>1</v>
      </c>
    </row>
    <row r="16" spans="2:8" x14ac:dyDescent="0.3">
      <c r="F16" s="105">
        <v>11</v>
      </c>
      <c r="G16" s="125" t="s">
        <v>71</v>
      </c>
      <c r="H16" s="106">
        <v>1</v>
      </c>
    </row>
    <row r="17" spans="6:8" x14ac:dyDescent="0.3">
      <c r="F17" s="105">
        <v>12</v>
      </c>
      <c r="G17" s="125" t="s">
        <v>72</v>
      </c>
      <c r="H17" s="106">
        <v>1</v>
      </c>
    </row>
    <row r="18" spans="6:8" x14ac:dyDescent="0.3">
      <c r="F18" s="105">
        <v>13</v>
      </c>
      <c r="G18" s="125" t="s">
        <v>73</v>
      </c>
      <c r="H18" s="106">
        <v>1</v>
      </c>
    </row>
    <row r="19" spans="6:8" x14ac:dyDescent="0.3">
      <c r="F19" s="105">
        <v>14</v>
      </c>
      <c r="G19" s="125" t="s">
        <v>74</v>
      </c>
      <c r="H19" s="106">
        <v>1</v>
      </c>
    </row>
    <row r="20" spans="6:8" x14ac:dyDescent="0.3">
      <c r="F20" s="105">
        <v>15</v>
      </c>
      <c r="G20" s="125" t="s">
        <v>75</v>
      </c>
      <c r="H20" s="106">
        <v>1</v>
      </c>
    </row>
    <row r="21" spans="6:8" x14ac:dyDescent="0.3">
      <c r="F21" s="113">
        <v>16</v>
      </c>
      <c r="G21" s="127" t="s">
        <v>76</v>
      </c>
      <c r="H21" s="114">
        <v>0</v>
      </c>
    </row>
    <row r="22" spans="6:8" x14ac:dyDescent="0.3">
      <c r="F22" s="105">
        <v>17</v>
      </c>
      <c r="G22" s="125" t="s">
        <v>77</v>
      </c>
      <c r="H22" s="106">
        <v>1</v>
      </c>
    </row>
    <row r="23" spans="6:8" x14ac:dyDescent="0.3">
      <c r="F23" s="105">
        <v>18</v>
      </c>
      <c r="G23" s="125" t="s">
        <v>78</v>
      </c>
      <c r="H23" s="106">
        <v>1</v>
      </c>
    </row>
    <row r="24" spans="6:8" x14ac:dyDescent="0.3">
      <c r="F24" s="115">
        <v>19</v>
      </c>
      <c r="G24" s="127" t="s">
        <v>79</v>
      </c>
      <c r="H24" s="115">
        <v>0</v>
      </c>
    </row>
    <row r="25" spans="6:8" x14ac:dyDescent="0.3">
      <c r="F25" s="326" t="s">
        <v>80</v>
      </c>
      <c r="G25" s="326"/>
      <c r="H25" s="124">
        <f>SUM(H6:H24)</f>
        <v>11</v>
      </c>
    </row>
    <row r="26" spans="6:8" x14ac:dyDescent="0.3">
      <c r="F26" s="117" t="s">
        <v>81</v>
      </c>
      <c r="G26" s="117"/>
      <c r="H26" s="116">
        <f>H25</f>
        <v>11</v>
      </c>
    </row>
    <row r="27" spans="6:8" ht="15" thickBot="1" x14ac:dyDescent="0.35"/>
    <row r="28" spans="6:8" ht="15" thickBot="1" x14ac:dyDescent="0.35">
      <c r="F28" s="70"/>
      <c r="G28" s="118" t="s">
        <v>55</v>
      </c>
      <c r="H28" s="119" t="s">
        <v>82</v>
      </c>
    </row>
    <row r="29" spans="6:8" ht="15" thickBot="1" x14ac:dyDescent="0.35">
      <c r="F29" s="71"/>
      <c r="G29" s="118" t="s">
        <v>83</v>
      </c>
      <c r="H29" s="120" t="s">
        <v>84</v>
      </c>
    </row>
    <row r="30" spans="6:8" ht="15" thickBot="1" x14ac:dyDescent="0.35">
      <c r="F30" s="72"/>
      <c r="G30" s="118" t="s">
        <v>85</v>
      </c>
      <c r="H30" s="121" t="s">
        <v>86</v>
      </c>
    </row>
    <row r="32" spans="6:8" x14ac:dyDescent="0.3">
      <c r="F32" s="122" t="s">
        <v>87</v>
      </c>
      <c r="G32" s="122"/>
    </row>
    <row r="36" spans="6:8" ht="18" x14ac:dyDescent="0.3">
      <c r="F36" s="324" t="s">
        <v>88</v>
      </c>
      <c r="G36" s="324"/>
      <c r="H36" s="324"/>
    </row>
    <row r="37" spans="6:8" x14ac:dyDescent="0.3">
      <c r="F37" s="325" t="s">
        <v>48</v>
      </c>
      <c r="G37" s="325" t="s">
        <v>49</v>
      </c>
      <c r="H37" s="265" t="s">
        <v>50</v>
      </c>
    </row>
    <row r="38" spans="6:8" ht="28.8" x14ac:dyDescent="0.3">
      <c r="F38" s="325"/>
      <c r="G38" s="325"/>
      <c r="H38" s="101" t="s">
        <v>54</v>
      </c>
    </row>
    <row r="39" spans="6:8" x14ac:dyDescent="0.3">
      <c r="F39" s="105">
        <v>1</v>
      </c>
      <c r="G39" s="125" t="s">
        <v>57</v>
      </c>
      <c r="H39" s="106">
        <v>1</v>
      </c>
    </row>
    <row r="40" spans="6:8" x14ac:dyDescent="0.3">
      <c r="F40" s="105">
        <v>2</v>
      </c>
      <c r="G40" s="125" t="s">
        <v>60</v>
      </c>
      <c r="H40" s="106">
        <v>0</v>
      </c>
    </row>
    <row r="41" spans="6:8" x14ac:dyDescent="0.3">
      <c r="F41" s="105">
        <v>3</v>
      </c>
      <c r="G41" s="125" t="s">
        <v>63</v>
      </c>
      <c r="H41" s="106">
        <v>0</v>
      </c>
    </row>
    <row r="42" spans="6:8" x14ac:dyDescent="0.3">
      <c r="F42" s="105">
        <v>4</v>
      </c>
      <c r="G42" s="125" t="s">
        <v>64</v>
      </c>
      <c r="H42" s="106">
        <v>0</v>
      </c>
    </row>
    <row r="43" spans="6:8" x14ac:dyDescent="0.3">
      <c r="F43" s="105">
        <v>5</v>
      </c>
      <c r="G43" s="125" t="s">
        <v>65</v>
      </c>
      <c r="H43" s="106">
        <v>1</v>
      </c>
    </row>
    <row r="44" spans="6:8" x14ac:dyDescent="0.3">
      <c r="F44" s="105">
        <v>6</v>
      </c>
      <c r="G44" s="125" t="s">
        <v>66</v>
      </c>
      <c r="H44" s="106">
        <v>0</v>
      </c>
    </row>
    <row r="45" spans="6:8" x14ac:dyDescent="0.3">
      <c r="F45" s="105">
        <v>7</v>
      </c>
      <c r="G45" s="125" t="s">
        <v>67</v>
      </c>
      <c r="H45" s="106">
        <v>0</v>
      </c>
    </row>
    <row r="46" spans="6:8" ht="22.8" x14ac:dyDescent="0.3">
      <c r="F46" s="105">
        <v>8</v>
      </c>
      <c r="G46" s="126" t="s">
        <v>68</v>
      </c>
      <c r="H46" s="106">
        <v>1</v>
      </c>
    </row>
    <row r="47" spans="6:8" x14ac:dyDescent="0.3">
      <c r="F47" s="105">
        <v>9</v>
      </c>
      <c r="G47" s="125" t="s">
        <v>69</v>
      </c>
      <c r="H47" s="106">
        <v>0</v>
      </c>
    </row>
    <row r="48" spans="6:8" x14ac:dyDescent="0.3">
      <c r="F48" s="105">
        <v>10</v>
      </c>
      <c r="G48" s="125" t="s">
        <v>70</v>
      </c>
      <c r="H48" s="106">
        <v>1</v>
      </c>
    </row>
    <row r="49" spans="6:8" x14ac:dyDescent="0.3">
      <c r="F49" s="105">
        <v>11</v>
      </c>
      <c r="G49" s="125" t="s">
        <v>71</v>
      </c>
      <c r="H49" s="106">
        <v>1</v>
      </c>
    </row>
    <row r="50" spans="6:8" x14ac:dyDescent="0.3">
      <c r="F50" s="105">
        <v>12</v>
      </c>
      <c r="G50" s="125" t="s">
        <v>72</v>
      </c>
      <c r="H50" s="106">
        <v>1</v>
      </c>
    </row>
    <row r="51" spans="6:8" x14ac:dyDescent="0.3">
      <c r="F51" s="105">
        <v>13</v>
      </c>
      <c r="G51" s="125" t="s">
        <v>73</v>
      </c>
      <c r="H51" s="106">
        <v>1</v>
      </c>
    </row>
    <row r="52" spans="6:8" x14ac:dyDescent="0.3">
      <c r="F52" s="105">
        <v>14</v>
      </c>
      <c r="G52" s="125" t="s">
        <v>74</v>
      </c>
      <c r="H52" s="106">
        <v>1</v>
      </c>
    </row>
    <row r="53" spans="6:8" x14ac:dyDescent="0.3">
      <c r="F53" s="105">
        <v>15</v>
      </c>
      <c r="G53" s="125" t="s">
        <v>75</v>
      </c>
      <c r="H53" s="106">
        <v>1</v>
      </c>
    </row>
    <row r="54" spans="6:8" x14ac:dyDescent="0.3">
      <c r="F54" s="113">
        <v>16</v>
      </c>
      <c r="G54" s="127" t="s">
        <v>76</v>
      </c>
      <c r="H54" s="114">
        <v>0</v>
      </c>
    </row>
    <row r="55" spans="6:8" x14ac:dyDescent="0.3">
      <c r="F55" s="105">
        <v>17</v>
      </c>
      <c r="G55" s="125" t="s">
        <v>77</v>
      </c>
      <c r="H55" s="106">
        <v>1</v>
      </c>
    </row>
    <row r="56" spans="6:8" x14ac:dyDescent="0.3">
      <c r="F56" s="105">
        <v>18</v>
      </c>
      <c r="G56" s="125" t="s">
        <v>78</v>
      </c>
      <c r="H56" s="106">
        <v>1</v>
      </c>
    </row>
    <row r="57" spans="6:8" x14ac:dyDescent="0.3">
      <c r="F57" s="115">
        <v>19</v>
      </c>
      <c r="G57" s="127" t="s">
        <v>79</v>
      </c>
      <c r="H57" s="115">
        <v>0</v>
      </c>
    </row>
    <row r="58" spans="6:8" x14ac:dyDescent="0.3">
      <c r="F58" s="326" t="s">
        <v>80</v>
      </c>
      <c r="G58" s="326"/>
      <c r="H58" s="124">
        <f>SUM(H39:H57)</f>
        <v>11</v>
      </c>
    </row>
    <row r="59" spans="6:8" x14ac:dyDescent="0.3">
      <c r="F59" s="117" t="s">
        <v>81</v>
      </c>
      <c r="G59" s="117"/>
      <c r="H59" s="116">
        <f>H58</f>
        <v>11</v>
      </c>
    </row>
    <row r="60" spans="6:8" ht="15" thickBot="1" x14ac:dyDescent="0.35"/>
    <row r="61" spans="6:8" ht="15" thickBot="1" x14ac:dyDescent="0.35">
      <c r="F61" s="70"/>
      <c r="G61" s="118" t="s">
        <v>55</v>
      </c>
      <c r="H61" s="119" t="s">
        <v>82</v>
      </c>
    </row>
    <row r="62" spans="6:8" ht="15" thickBot="1" x14ac:dyDescent="0.35">
      <c r="F62" s="71"/>
      <c r="G62" s="118" t="s">
        <v>83</v>
      </c>
      <c r="H62" s="120" t="s">
        <v>84</v>
      </c>
    </row>
    <row r="63" spans="6:8" ht="15" thickBot="1" x14ac:dyDescent="0.35">
      <c r="F63" s="72"/>
      <c r="G63" s="118" t="s">
        <v>85</v>
      </c>
      <c r="H63" s="121" t="s">
        <v>86</v>
      </c>
    </row>
  </sheetData>
  <mergeCells count="10">
    <mergeCell ref="F58:G58"/>
    <mergeCell ref="F36:H36"/>
    <mergeCell ref="F37:F38"/>
    <mergeCell ref="G37:G38"/>
    <mergeCell ref="F25:G25"/>
    <mergeCell ref="B3:D3"/>
    <mergeCell ref="F3:H3"/>
    <mergeCell ref="B4:D4"/>
    <mergeCell ref="F4:F5"/>
    <mergeCell ref="G4:G5"/>
  </mergeCells>
  <conditionalFormatting sqref="H26">
    <cfRule type="cellIs" dxfId="54" priority="7" operator="between">
      <formula>12</formula>
      <formula>18</formula>
    </cfRule>
    <cfRule type="cellIs" dxfId="53" priority="8" operator="between">
      <formula>6</formula>
      <formula>11</formula>
    </cfRule>
    <cfRule type="cellIs" dxfId="52" priority="9" operator="between">
      <formula>1</formula>
      <formula>5</formula>
    </cfRule>
  </conditionalFormatting>
  <conditionalFormatting sqref="H59">
    <cfRule type="cellIs" dxfId="51" priority="4" operator="between">
      <formula>12</formula>
      <formula>18</formula>
    </cfRule>
    <cfRule type="cellIs" dxfId="50" priority="5" operator="between">
      <formula>6</formula>
      <formula>11</formula>
    </cfRule>
    <cfRule type="cellIs" dxfId="49" priority="6" operator="between">
      <formula>1</formula>
      <formula>5</formula>
    </cfRule>
  </conditionalFormatting>
  <hyperlinks>
    <hyperlink ref="B1" location="'Identificación de Riesgos'!A1" display="Matriz" xr:uid="{FAE213BD-3C50-4378-9765-650914715488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"/>
  <sheetViews>
    <sheetView topLeftCell="C1" zoomScale="80" zoomScaleNormal="80" workbookViewId="0">
      <selection activeCell="D36" sqref="D36"/>
    </sheetView>
  </sheetViews>
  <sheetFormatPr baseColWidth="10" defaultColWidth="10.6640625" defaultRowHeight="13.8" x14ac:dyDescent="0.25"/>
  <cols>
    <col min="1" max="1" width="0" style="56" hidden="1" customWidth="1"/>
    <col min="2" max="2" width="20.6640625" style="56" hidden="1" customWidth="1"/>
    <col min="3" max="3" width="26.6640625" style="56" customWidth="1"/>
    <col min="4" max="4" width="37.33203125" style="56" customWidth="1"/>
    <col min="5" max="6" width="20.6640625" style="56" customWidth="1"/>
    <col min="7" max="16384" width="10.6640625" style="56"/>
  </cols>
  <sheetData>
    <row r="2" spans="2:6" ht="14.4" thickBot="1" x14ac:dyDescent="0.3"/>
    <row r="3" spans="2:6" ht="26.25" customHeight="1" x14ac:dyDescent="0.25">
      <c r="B3" s="161"/>
      <c r="C3" s="327" t="s">
        <v>46</v>
      </c>
      <c r="D3" s="327"/>
      <c r="E3" s="327"/>
      <c r="F3" s="327"/>
    </row>
    <row r="4" spans="2:6" ht="37.5" customHeight="1" thickBot="1" x14ac:dyDescent="0.3">
      <c r="B4" s="66" t="s">
        <v>26</v>
      </c>
      <c r="C4" s="67" t="s">
        <v>89</v>
      </c>
      <c r="D4" s="162"/>
      <c r="E4" s="328" t="s">
        <v>26</v>
      </c>
      <c r="F4" s="329"/>
    </row>
    <row r="5" spans="2:6" ht="15" thickBot="1" x14ac:dyDescent="0.35">
      <c r="B5" s="70" t="s">
        <v>55</v>
      </c>
      <c r="C5" s="119" t="s">
        <v>82</v>
      </c>
      <c r="D5" s="74">
        <v>0.6</v>
      </c>
      <c r="E5" s="70" t="s">
        <v>55</v>
      </c>
      <c r="F5" s="74">
        <v>0.6</v>
      </c>
    </row>
    <row r="6" spans="2:6" ht="15" thickBot="1" x14ac:dyDescent="0.35">
      <c r="B6" s="71" t="s">
        <v>58</v>
      </c>
      <c r="C6" s="120" t="s">
        <v>84</v>
      </c>
      <c r="D6" s="75">
        <v>0.8</v>
      </c>
      <c r="E6" s="71" t="s">
        <v>58</v>
      </c>
      <c r="F6" s="75">
        <v>0.8</v>
      </c>
    </row>
    <row r="7" spans="2:6" ht="15" thickBot="1" x14ac:dyDescent="0.35">
      <c r="B7" s="72" t="s">
        <v>90</v>
      </c>
      <c r="C7" s="121" t="s">
        <v>86</v>
      </c>
      <c r="D7" s="76">
        <v>1</v>
      </c>
      <c r="E7" s="72" t="s">
        <v>90</v>
      </c>
      <c r="F7" s="76">
        <v>1</v>
      </c>
    </row>
  </sheetData>
  <mergeCells count="2">
    <mergeCell ref="C3:F3"/>
    <mergeCell ref="E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50"/>
  <sheetViews>
    <sheetView showGridLines="0" topLeftCell="A7" zoomScale="60" zoomScaleNormal="60" workbookViewId="0">
      <selection activeCell="D8" sqref="D8:D17"/>
    </sheetView>
  </sheetViews>
  <sheetFormatPr baseColWidth="10" defaultColWidth="11.44140625" defaultRowHeight="18.75" customHeight="1" x14ac:dyDescent="0.3"/>
  <cols>
    <col min="1" max="1" width="15.33203125" style="21" customWidth="1"/>
    <col min="2" max="2" width="19.44140625" style="21" customWidth="1"/>
    <col min="3" max="3" width="26.6640625" style="23" customWidth="1"/>
    <col min="4" max="5" width="29.33203125" style="21" customWidth="1"/>
    <col min="6" max="6" width="34.6640625" style="21" customWidth="1"/>
    <col min="7" max="7" width="55.88671875" style="21" customWidth="1"/>
    <col min="8" max="8" width="26.44140625" style="21" customWidth="1"/>
    <col min="9" max="9" width="9.33203125" style="21" customWidth="1"/>
    <col min="10" max="10" width="13.33203125" style="21" customWidth="1"/>
    <col min="11" max="11" width="15.44140625" style="21" customWidth="1"/>
    <col min="12" max="14" width="18.44140625" style="21" customWidth="1"/>
    <col min="15" max="15" width="19.44140625" style="21" customWidth="1"/>
    <col min="16" max="16" width="20.44140625" style="21" customWidth="1"/>
    <col min="17" max="17" width="14.33203125" style="21" customWidth="1"/>
    <col min="18" max="18" width="15.6640625" style="21" customWidth="1"/>
    <col min="19" max="19" width="19.44140625" style="21" customWidth="1"/>
    <col min="20" max="20" width="16.6640625" style="21" customWidth="1"/>
    <col min="21" max="21" width="22.44140625" style="21" customWidth="1"/>
    <col min="22" max="22" width="11" style="21" bestFit="1" customWidth="1"/>
    <col min="23" max="23" width="17.33203125" style="21" bestFit="1" customWidth="1"/>
    <col min="24" max="24" width="4.33203125" style="21" customWidth="1"/>
    <col min="25" max="73" width="11.44140625" style="21" customWidth="1"/>
    <col min="74" max="258" width="11.44140625" style="21"/>
    <col min="259" max="259" width="38" style="21" customWidth="1"/>
    <col min="260" max="260" width="36.33203125" style="21" customWidth="1"/>
    <col min="261" max="261" width="43" style="21" customWidth="1"/>
    <col min="262" max="262" width="54.6640625" style="21" customWidth="1"/>
    <col min="263" max="263" width="43" style="21" customWidth="1"/>
    <col min="264" max="264" width="19.44140625" style="21" customWidth="1"/>
    <col min="265" max="265" width="17.33203125" style="21" customWidth="1"/>
    <col min="266" max="266" width="18.33203125" style="21" customWidth="1"/>
    <col min="267" max="267" width="17" style="21" customWidth="1"/>
    <col min="268" max="268" width="20.44140625" style="21" customWidth="1"/>
    <col min="269" max="269" width="12.44140625" style="21" customWidth="1"/>
    <col min="270" max="270" width="14.6640625" style="21" customWidth="1"/>
    <col min="271" max="272" width="13" style="21" customWidth="1"/>
    <col min="273" max="273" width="14.44140625" style="21" customWidth="1"/>
    <col min="274" max="274" width="15.6640625" style="21" customWidth="1"/>
    <col min="275" max="329" width="11.44140625" style="21" customWidth="1"/>
    <col min="330" max="514" width="11.44140625" style="21"/>
    <col min="515" max="515" width="38" style="21" customWidth="1"/>
    <col min="516" max="516" width="36.33203125" style="21" customWidth="1"/>
    <col min="517" max="517" width="43" style="21" customWidth="1"/>
    <col min="518" max="518" width="54.6640625" style="21" customWidth="1"/>
    <col min="519" max="519" width="43" style="21" customWidth="1"/>
    <col min="520" max="520" width="19.44140625" style="21" customWidth="1"/>
    <col min="521" max="521" width="17.33203125" style="21" customWidth="1"/>
    <col min="522" max="522" width="18.33203125" style="21" customWidth="1"/>
    <col min="523" max="523" width="17" style="21" customWidth="1"/>
    <col min="524" max="524" width="20.44140625" style="21" customWidth="1"/>
    <col min="525" max="525" width="12.44140625" style="21" customWidth="1"/>
    <col min="526" max="526" width="14.6640625" style="21" customWidth="1"/>
    <col min="527" max="528" width="13" style="21" customWidth="1"/>
    <col min="529" max="529" width="14.44140625" style="21" customWidth="1"/>
    <col min="530" max="530" width="15.6640625" style="21" customWidth="1"/>
    <col min="531" max="585" width="11.44140625" style="21" customWidth="1"/>
    <col min="586" max="770" width="11.44140625" style="21"/>
    <col min="771" max="771" width="38" style="21" customWidth="1"/>
    <col min="772" max="772" width="36.33203125" style="21" customWidth="1"/>
    <col min="773" max="773" width="43" style="21" customWidth="1"/>
    <col min="774" max="774" width="54.6640625" style="21" customWidth="1"/>
    <col min="775" max="775" width="43" style="21" customWidth="1"/>
    <col min="776" max="776" width="19.44140625" style="21" customWidth="1"/>
    <col min="777" max="777" width="17.33203125" style="21" customWidth="1"/>
    <col min="778" max="778" width="18.33203125" style="21" customWidth="1"/>
    <col min="779" max="779" width="17" style="21" customWidth="1"/>
    <col min="780" max="780" width="20.44140625" style="21" customWidth="1"/>
    <col min="781" max="781" width="12.44140625" style="21" customWidth="1"/>
    <col min="782" max="782" width="14.6640625" style="21" customWidth="1"/>
    <col min="783" max="784" width="13" style="21" customWidth="1"/>
    <col min="785" max="785" width="14.44140625" style="21" customWidth="1"/>
    <col min="786" max="786" width="15.6640625" style="21" customWidth="1"/>
    <col min="787" max="841" width="11.44140625" style="21" customWidth="1"/>
    <col min="842" max="1026" width="11.44140625" style="21"/>
    <col min="1027" max="1027" width="38" style="21" customWidth="1"/>
    <col min="1028" max="1028" width="36.33203125" style="21" customWidth="1"/>
    <col min="1029" max="1029" width="43" style="21" customWidth="1"/>
    <col min="1030" max="1030" width="54.6640625" style="21" customWidth="1"/>
    <col min="1031" max="1031" width="43" style="21" customWidth="1"/>
    <col min="1032" max="1032" width="19.44140625" style="21" customWidth="1"/>
    <col min="1033" max="1033" width="17.33203125" style="21" customWidth="1"/>
    <col min="1034" max="1034" width="18.33203125" style="21" customWidth="1"/>
    <col min="1035" max="1035" width="17" style="21" customWidth="1"/>
    <col min="1036" max="1036" width="20.44140625" style="21" customWidth="1"/>
    <col min="1037" max="1037" width="12.44140625" style="21" customWidth="1"/>
    <col min="1038" max="1038" width="14.6640625" style="21" customWidth="1"/>
    <col min="1039" max="1040" width="13" style="21" customWidth="1"/>
    <col min="1041" max="1041" width="14.44140625" style="21" customWidth="1"/>
    <col min="1042" max="1042" width="15.6640625" style="21" customWidth="1"/>
    <col min="1043" max="1097" width="11.44140625" style="21" customWidth="1"/>
    <col min="1098" max="1282" width="11.44140625" style="21"/>
    <col min="1283" max="1283" width="38" style="21" customWidth="1"/>
    <col min="1284" max="1284" width="36.33203125" style="21" customWidth="1"/>
    <col min="1285" max="1285" width="43" style="21" customWidth="1"/>
    <col min="1286" max="1286" width="54.6640625" style="21" customWidth="1"/>
    <col min="1287" max="1287" width="43" style="21" customWidth="1"/>
    <col min="1288" max="1288" width="19.44140625" style="21" customWidth="1"/>
    <col min="1289" max="1289" width="17.33203125" style="21" customWidth="1"/>
    <col min="1290" max="1290" width="18.33203125" style="21" customWidth="1"/>
    <col min="1291" max="1291" width="17" style="21" customWidth="1"/>
    <col min="1292" max="1292" width="20.44140625" style="21" customWidth="1"/>
    <col min="1293" max="1293" width="12.44140625" style="21" customWidth="1"/>
    <col min="1294" max="1294" width="14.6640625" style="21" customWidth="1"/>
    <col min="1295" max="1296" width="13" style="21" customWidth="1"/>
    <col min="1297" max="1297" width="14.44140625" style="21" customWidth="1"/>
    <col min="1298" max="1298" width="15.6640625" style="21" customWidth="1"/>
    <col min="1299" max="1353" width="11.44140625" style="21" customWidth="1"/>
    <col min="1354" max="1538" width="11.44140625" style="21"/>
    <col min="1539" max="1539" width="38" style="21" customWidth="1"/>
    <col min="1540" max="1540" width="36.33203125" style="21" customWidth="1"/>
    <col min="1541" max="1541" width="43" style="21" customWidth="1"/>
    <col min="1542" max="1542" width="54.6640625" style="21" customWidth="1"/>
    <col min="1543" max="1543" width="43" style="21" customWidth="1"/>
    <col min="1544" max="1544" width="19.44140625" style="21" customWidth="1"/>
    <col min="1545" max="1545" width="17.33203125" style="21" customWidth="1"/>
    <col min="1546" max="1546" width="18.33203125" style="21" customWidth="1"/>
    <col min="1547" max="1547" width="17" style="21" customWidth="1"/>
    <col min="1548" max="1548" width="20.44140625" style="21" customWidth="1"/>
    <col min="1549" max="1549" width="12.44140625" style="21" customWidth="1"/>
    <col min="1550" max="1550" width="14.6640625" style="21" customWidth="1"/>
    <col min="1551" max="1552" width="13" style="21" customWidth="1"/>
    <col min="1553" max="1553" width="14.44140625" style="21" customWidth="1"/>
    <col min="1554" max="1554" width="15.6640625" style="21" customWidth="1"/>
    <col min="1555" max="1609" width="11.44140625" style="21" customWidth="1"/>
    <col min="1610" max="1794" width="11.44140625" style="21"/>
    <col min="1795" max="1795" width="38" style="21" customWidth="1"/>
    <col min="1796" max="1796" width="36.33203125" style="21" customWidth="1"/>
    <col min="1797" max="1797" width="43" style="21" customWidth="1"/>
    <col min="1798" max="1798" width="54.6640625" style="21" customWidth="1"/>
    <col min="1799" max="1799" width="43" style="21" customWidth="1"/>
    <col min="1800" max="1800" width="19.44140625" style="21" customWidth="1"/>
    <col min="1801" max="1801" width="17.33203125" style="21" customWidth="1"/>
    <col min="1802" max="1802" width="18.33203125" style="21" customWidth="1"/>
    <col min="1803" max="1803" width="17" style="21" customWidth="1"/>
    <col min="1804" max="1804" width="20.44140625" style="21" customWidth="1"/>
    <col min="1805" max="1805" width="12.44140625" style="21" customWidth="1"/>
    <col min="1806" max="1806" width="14.6640625" style="21" customWidth="1"/>
    <col min="1807" max="1808" width="13" style="21" customWidth="1"/>
    <col min="1809" max="1809" width="14.44140625" style="21" customWidth="1"/>
    <col min="1810" max="1810" width="15.6640625" style="21" customWidth="1"/>
    <col min="1811" max="1865" width="11.44140625" style="21" customWidth="1"/>
    <col min="1866" max="2050" width="11.44140625" style="21"/>
    <col min="2051" max="2051" width="38" style="21" customWidth="1"/>
    <col min="2052" max="2052" width="36.33203125" style="21" customWidth="1"/>
    <col min="2053" max="2053" width="43" style="21" customWidth="1"/>
    <col min="2054" max="2054" width="54.6640625" style="21" customWidth="1"/>
    <col min="2055" max="2055" width="43" style="21" customWidth="1"/>
    <col min="2056" max="2056" width="19.44140625" style="21" customWidth="1"/>
    <col min="2057" max="2057" width="17.33203125" style="21" customWidth="1"/>
    <col min="2058" max="2058" width="18.33203125" style="21" customWidth="1"/>
    <col min="2059" max="2059" width="17" style="21" customWidth="1"/>
    <col min="2060" max="2060" width="20.44140625" style="21" customWidth="1"/>
    <col min="2061" max="2061" width="12.44140625" style="21" customWidth="1"/>
    <col min="2062" max="2062" width="14.6640625" style="21" customWidth="1"/>
    <col min="2063" max="2064" width="13" style="21" customWidth="1"/>
    <col min="2065" max="2065" width="14.44140625" style="21" customWidth="1"/>
    <col min="2066" max="2066" width="15.6640625" style="21" customWidth="1"/>
    <col min="2067" max="2121" width="11.44140625" style="21" customWidth="1"/>
    <col min="2122" max="2306" width="11.44140625" style="21"/>
    <col min="2307" max="2307" width="38" style="21" customWidth="1"/>
    <col min="2308" max="2308" width="36.33203125" style="21" customWidth="1"/>
    <col min="2309" max="2309" width="43" style="21" customWidth="1"/>
    <col min="2310" max="2310" width="54.6640625" style="21" customWidth="1"/>
    <col min="2311" max="2311" width="43" style="21" customWidth="1"/>
    <col min="2312" max="2312" width="19.44140625" style="21" customWidth="1"/>
    <col min="2313" max="2313" width="17.33203125" style="21" customWidth="1"/>
    <col min="2314" max="2314" width="18.33203125" style="21" customWidth="1"/>
    <col min="2315" max="2315" width="17" style="21" customWidth="1"/>
    <col min="2316" max="2316" width="20.44140625" style="21" customWidth="1"/>
    <col min="2317" max="2317" width="12.44140625" style="21" customWidth="1"/>
    <col min="2318" max="2318" width="14.6640625" style="21" customWidth="1"/>
    <col min="2319" max="2320" width="13" style="21" customWidth="1"/>
    <col min="2321" max="2321" width="14.44140625" style="21" customWidth="1"/>
    <col min="2322" max="2322" width="15.6640625" style="21" customWidth="1"/>
    <col min="2323" max="2377" width="11.44140625" style="21" customWidth="1"/>
    <col min="2378" max="2562" width="11.44140625" style="21"/>
    <col min="2563" max="2563" width="38" style="21" customWidth="1"/>
    <col min="2564" max="2564" width="36.33203125" style="21" customWidth="1"/>
    <col min="2565" max="2565" width="43" style="21" customWidth="1"/>
    <col min="2566" max="2566" width="54.6640625" style="21" customWidth="1"/>
    <col min="2567" max="2567" width="43" style="21" customWidth="1"/>
    <col min="2568" max="2568" width="19.44140625" style="21" customWidth="1"/>
    <col min="2569" max="2569" width="17.33203125" style="21" customWidth="1"/>
    <col min="2570" max="2570" width="18.33203125" style="21" customWidth="1"/>
    <col min="2571" max="2571" width="17" style="21" customWidth="1"/>
    <col min="2572" max="2572" width="20.44140625" style="21" customWidth="1"/>
    <col min="2573" max="2573" width="12.44140625" style="21" customWidth="1"/>
    <col min="2574" max="2574" width="14.6640625" style="21" customWidth="1"/>
    <col min="2575" max="2576" width="13" style="21" customWidth="1"/>
    <col min="2577" max="2577" width="14.44140625" style="21" customWidth="1"/>
    <col min="2578" max="2578" width="15.6640625" style="21" customWidth="1"/>
    <col min="2579" max="2633" width="11.44140625" style="21" customWidth="1"/>
    <col min="2634" max="2818" width="11.44140625" style="21"/>
    <col min="2819" max="2819" width="38" style="21" customWidth="1"/>
    <col min="2820" max="2820" width="36.33203125" style="21" customWidth="1"/>
    <col min="2821" max="2821" width="43" style="21" customWidth="1"/>
    <col min="2822" max="2822" width="54.6640625" style="21" customWidth="1"/>
    <col min="2823" max="2823" width="43" style="21" customWidth="1"/>
    <col min="2824" max="2824" width="19.44140625" style="21" customWidth="1"/>
    <col min="2825" max="2825" width="17.33203125" style="21" customWidth="1"/>
    <col min="2826" max="2826" width="18.33203125" style="21" customWidth="1"/>
    <col min="2827" max="2827" width="17" style="21" customWidth="1"/>
    <col min="2828" max="2828" width="20.44140625" style="21" customWidth="1"/>
    <col min="2829" max="2829" width="12.44140625" style="21" customWidth="1"/>
    <col min="2830" max="2830" width="14.6640625" style="21" customWidth="1"/>
    <col min="2831" max="2832" width="13" style="21" customWidth="1"/>
    <col min="2833" max="2833" width="14.44140625" style="21" customWidth="1"/>
    <col min="2834" max="2834" width="15.6640625" style="21" customWidth="1"/>
    <col min="2835" max="2889" width="11.44140625" style="21" customWidth="1"/>
    <col min="2890" max="3074" width="11.44140625" style="21"/>
    <col min="3075" max="3075" width="38" style="21" customWidth="1"/>
    <col min="3076" max="3076" width="36.33203125" style="21" customWidth="1"/>
    <col min="3077" max="3077" width="43" style="21" customWidth="1"/>
    <col min="3078" max="3078" width="54.6640625" style="21" customWidth="1"/>
    <col min="3079" max="3079" width="43" style="21" customWidth="1"/>
    <col min="3080" max="3080" width="19.44140625" style="21" customWidth="1"/>
    <col min="3081" max="3081" width="17.33203125" style="21" customWidth="1"/>
    <col min="3082" max="3082" width="18.33203125" style="21" customWidth="1"/>
    <col min="3083" max="3083" width="17" style="21" customWidth="1"/>
    <col min="3084" max="3084" width="20.44140625" style="21" customWidth="1"/>
    <col min="3085" max="3085" width="12.44140625" style="21" customWidth="1"/>
    <col min="3086" max="3086" width="14.6640625" style="21" customWidth="1"/>
    <col min="3087" max="3088" width="13" style="21" customWidth="1"/>
    <col min="3089" max="3089" width="14.44140625" style="21" customWidth="1"/>
    <col min="3090" max="3090" width="15.6640625" style="21" customWidth="1"/>
    <col min="3091" max="3145" width="11.44140625" style="21" customWidth="1"/>
    <col min="3146" max="3330" width="11.44140625" style="21"/>
    <col min="3331" max="3331" width="38" style="21" customWidth="1"/>
    <col min="3332" max="3332" width="36.33203125" style="21" customWidth="1"/>
    <col min="3333" max="3333" width="43" style="21" customWidth="1"/>
    <col min="3334" max="3334" width="54.6640625" style="21" customWidth="1"/>
    <col min="3335" max="3335" width="43" style="21" customWidth="1"/>
    <col min="3336" max="3336" width="19.44140625" style="21" customWidth="1"/>
    <col min="3337" max="3337" width="17.33203125" style="21" customWidth="1"/>
    <col min="3338" max="3338" width="18.33203125" style="21" customWidth="1"/>
    <col min="3339" max="3339" width="17" style="21" customWidth="1"/>
    <col min="3340" max="3340" width="20.44140625" style="21" customWidth="1"/>
    <col min="3341" max="3341" width="12.44140625" style="21" customWidth="1"/>
    <col min="3342" max="3342" width="14.6640625" style="21" customWidth="1"/>
    <col min="3343" max="3344" width="13" style="21" customWidth="1"/>
    <col min="3345" max="3345" width="14.44140625" style="21" customWidth="1"/>
    <col min="3346" max="3346" width="15.6640625" style="21" customWidth="1"/>
    <col min="3347" max="3401" width="11.44140625" style="21" customWidth="1"/>
    <col min="3402" max="3586" width="11.44140625" style="21"/>
    <col min="3587" max="3587" width="38" style="21" customWidth="1"/>
    <col min="3588" max="3588" width="36.33203125" style="21" customWidth="1"/>
    <col min="3589" max="3589" width="43" style="21" customWidth="1"/>
    <col min="3590" max="3590" width="54.6640625" style="21" customWidth="1"/>
    <col min="3591" max="3591" width="43" style="21" customWidth="1"/>
    <col min="3592" max="3592" width="19.44140625" style="21" customWidth="1"/>
    <col min="3593" max="3593" width="17.33203125" style="21" customWidth="1"/>
    <col min="3594" max="3594" width="18.33203125" style="21" customWidth="1"/>
    <col min="3595" max="3595" width="17" style="21" customWidth="1"/>
    <col min="3596" max="3596" width="20.44140625" style="21" customWidth="1"/>
    <col min="3597" max="3597" width="12.44140625" style="21" customWidth="1"/>
    <col min="3598" max="3598" width="14.6640625" style="21" customWidth="1"/>
    <col min="3599" max="3600" width="13" style="21" customWidth="1"/>
    <col min="3601" max="3601" width="14.44140625" style="21" customWidth="1"/>
    <col min="3602" max="3602" width="15.6640625" style="21" customWidth="1"/>
    <col min="3603" max="3657" width="11.44140625" style="21" customWidth="1"/>
    <col min="3658" max="3842" width="11.44140625" style="21"/>
    <col min="3843" max="3843" width="38" style="21" customWidth="1"/>
    <col min="3844" max="3844" width="36.33203125" style="21" customWidth="1"/>
    <col min="3845" max="3845" width="43" style="21" customWidth="1"/>
    <col min="3846" max="3846" width="54.6640625" style="21" customWidth="1"/>
    <col min="3847" max="3847" width="43" style="21" customWidth="1"/>
    <col min="3848" max="3848" width="19.44140625" style="21" customWidth="1"/>
    <col min="3849" max="3849" width="17.33203125" style="21" customWidth="1"/>
    <col min="3850" max="3850" width="18.33203125" style="21" customWidth="1"/>
    <col min="3851" max="3851" width="17" style="21" customWidth="1"/>
    <col min="3852" max="3852" width="20.44140625" style="21" customWidth="1"/>
    <col min="3853" max="3853" width="12.44140625" style="21" customWidth="1"/>
    <col min="3854" max="3854" width="14.6640625" style="21" customWidth="1"/>
    <col min="3855" max="3856" width="13" style="21" customWidth="1"/>
    <col min="3857" max="3857" width="14.44140625" style="21" customWidth="1"/>
    <col min="3858" max="3858" width="15.6640625" style="21" customWidth="1"/>
    <col min="3859" max="3913" width="11.44140625" style="21" customWidth="1"/>
    <col min="3914" max="4098" width="11.44140625" style="21"/>
    <col min="4099" max="4099" width="38" style="21" customWidth="1"/>
    <col min="4100" max="4100" width="36.33203125" style="21" customWidth="1"/>
    <col min="4101" max="4101" width="43" style="21" customWidth="1"/>
    <col min="4102" max="4102" width="54.6640625" style="21" customWidth="1"/>
    <col min="4103" max="4103" width="43" style="21" customWidth="1"/>
    <col min="4104" max="4104" width="19.44140625" style="21" customWidth="1"/>
    <col min="4105" max="4105" width="17.33203125" style="21" customWidth="1"/>
    <col min="4106" max="4106" width="18.33203125" style="21" customWidth="1"/>
    <col min="4107" max="4107" width="17" style="21" customWidth="1"/>
    <col min="4108" max="4108" width="20.44140625" style="21" customWidth="1"/>
    <col min="4109" max="4109" width="12.44140625" style="21" customWidth="1"/>
    <col min="4110" max="4110" width="14.6640625" style="21" customWidth="1"/>
    <col min="4111" max="4112" width="13" style="21" customWidth="1"/>
    <col min="4113" max="4113" width="14.44140625" style="21" customWidth="1"/>
    <col min="4114" max="4114" width="15.6640625" style="21" customWidth="1"/>
    <col min="4115" max="4169" width="11.44140625" style="21" customWidth="1"/>
    <col min="4170" max="4354" width="11.44140625" style="21"/>
    <col min="4355" max="4355" width="38" style="21" customWidth="1"/>
    <col min="4356" max="4356" width="36.33203125" style="21" customWidth="1"/>
    <col min="4357" max="4357" width="43" style="21" customWidth="1"/>
    <col min="4358" max="4358" width="54.6640625" style="21" customWidth="1"/>
    <col min="4359" max="4359" width="43" style="21" customWidth="1"/>
    <col min="4360" max="4360" width="19.44140625" style="21" customWidth="1"/>
    <col min="4361" max="4361" width="17.33203125" style="21" customWidth="1"/>
    <col min="4362" max="4362" width="18.33203125" style="21" customWidth="1"/>
    <col min="4363" max="4363" width="17" style="21" customWidth="1"/>
    <col min="4364" max="4364" width="20.44140625" style="21" customWidth="1"/>
    <col min="4365" max="4365" width="12.44140625" style="21" customWidth="1"/>
    <col min="4366" max="4366" width="14.6640625" style="21" customWidth="1"/>
    <col min="4367" max="4368" width="13" style="21" customWidth="1"/>
    <col min="4369" max="4369" width="14.44140625" style="21" customWidth="1"/>
    <col min="4370" max="4370" width="15.6640625" style="21" customWidth="1"/>
    <col min="4371" max="4425" width="11.44140625" style="21" customWidth="1"/>
    <col min="4426" max="4610" width="11.44140625" style="21"/>
    <col min="4611" max="4611" width="38" style="21" customWidth="1"/>
    <col min="4612" max="4612" width="36.33203125" style="21" customWidth="1"/>
    <col min="4613" max="4613" width="43" style="21" customWidth="1"/>
    <col min="4614" max="4614" width="54.6640625" style="21" customWidth="1"/>
    <col min="4615" max="4615" width="43" style="21" customWidth="1"/>
    <col min="4616" max="4616" width="19.44140625" style="21" customWidth="1"/>
    <col min="4617" max="4617" width="17.33203125" style="21" customWidth="1"/>
    <col min="4618" max="4618" width="18.33203125" style="21" customWidth="1"/>
    <col min="4619" max="4619" width="17" style="21" customWidth="1"/>
    <col min="4620" max="4620" width="20.44140625" style="21" customWidth="1"/>
    <col min="4621" max="4621" width="12.44140625" style="21" customWidth="1"/>
    <col min="4622" max="4622" width="14.6640625" style="21" customWidth="1"/>
    <col min="4623" max="4624" width="13" style="21" customWidth="1"/>
    <col min="4625" max="4625" width="14.44140625" style="21" customWidth="1"/>
    <col min="4626" max="4626" width="15.6640625" style="21" customWidth="1"/>
    <col min="4627" max="4681" width="11.44140625" style="21" customWidth="1"/>
    <col min="4682" max="4866" width="11.44140625" style="21"/>
    <col min="4867" max="4867" width="38" style="21" customWidth="1"/>
    <col min="4868" max="4868" width="36.33203125" style="21" customWidth="1"/>
    <col min="4869" max="4869" width="43" style="21" customWidth="1"/>
    <col min="4870" max="4870" width="54.6640625" style="21" customWidth="1"/>
    <col min="4871" max="4871" width="43" style="21" customWidth="1"/>
    <col min="4872" max="4872" width="19.44140625" style="21" customWidth="1"/>
    <col min="4873" max="4873" width="17.33203125" style="21" customWidth="1"/>
    <col min="4874" max="4874" width="18.33203125" style="21" customWidth="1"/>
    <col min="4875" max="4875" width="17" style="21" customWidth="1"/>
    <col min="4876" max="4876" width="20.44140625" style="21" customWidth="1"/>
    <col min="4877" max="4877" width="12.44140625" style="21" customWidth="1"/>
    <col min="4878" max="4878" width="14.6640625" style="21" customWidth="1"/>
    <col min="4879" max="4880" width="13" style="21" customWidth="1"/>
    <col min="4881" max="4881" width="14.44140625" style="21" customWidth="1"/>
    <col min="4882" max="4882" width="15.6640625" style="21" customWidth="1"/>
    <col min="4883" max="4937" width="11.44140625" style="21" customWidth="1"/>
    <col min="4938" max="5122" width="11.44140625" style="21"/>
    <col min="5123" max="5123" width="38" style="21" customWidth="1"/>
    <col min="5124" max="5124" width="36.33203125" style="21" customWidth="1"/>
    <col min="5125" max="5125" width="43" style="21" customWidth="1"/>
    <col min="5126" max="5126" width="54.6640625" style="21" customWidth="1"/>
    <col min="5127" max="5127" width="43" style="21" customWidth="1"/>
    <col min="5128" max="5128" width="19.44140625" style="21" customWidth="1"/>
    <col min="5129" max="5129" width="17.33203125" style="21" customWidth="1"/>
    <col min="5130" max="5130" width="18.33203125" style="21" customWidth="1"/>
    <col min="5131" max="5131" width="17" style="21" customWidth="1"/>
    <col min="5132" max="5132" width="20.44140625" style="21" customWidth="1"/>
    <col min="5133" max="5133" width="12.44140625" style="21" customWidth="1"/>
    <col min="5134" max="5134" width="14.6640625" style="21" customWidth="1"/>
    <col min="5135" max="5136" width="13" style="21" customWidth="1"/>
    <col min="5137" max="5137" width="14.44140625" style="21" customWidth="1"/>
    <col min="5138" max="5138" width="15.6640625" style="21" customWidth="1"/>
    <col min="5139" max="5193" width="11.44140625" style="21" customWidth="1"/>
    <col min="5194" max="5378" width="11.44140625" style="21"/>
    <col min="5379" max="5379" width="38" style="21" customWidth="1"/>
    <col min="5380" max="5380" width="36.33203125" style="21" customWidth="1"/>
    <col min="5381" max="5381" width="43" style="21" customWidth="1"/>
    <col min="5382" max="5382" width="54.6640625" style="21" customWidth="1"/>
    <col min="5383" max="5383" width="43" style="21" customWidth="1"/>
    <col min="5384" max="5384" width="19.44140625" style="21" customWidth="1"/>
    <col min="5385" max="5385" width="17.33203125" style="21" customWidth="1"/>
    <col min="5386" max="5386" width="18.33203125" style="21" customWidth="1"/>
    <col min="5387" max="5387" width="17" style="21" customWidth="1"/>
    <col min="5388" max="5388" width="20.44140625" style="21" customWidth="1"/>
    <col min="5389" max="5389" width="12.44140625" style="21" customWidth="1"/>
    <col min="5390" max="5390" width="14.6640625" style="21" customWidth="1"/>
    <col min="5391" max="5392" width="13" style="21" customWidth="1"/>
    <col min="5393" max="5393" width="14.44140625" style="21" customWidth="1"/>
    <col min="5394" max="5394" width="15.6640625" style="21" customWidth="1"/>
    <col min="5395" max="5449" width="11.44140625" style="21" customWidth="1"/>
    <col min="5450" max="5634" width="11.44140625" style="21"/>
    <col min="5635" max="5635" width="38" style="21" customWidth="1"/>
    <col min="5636" max="5636" width="36.33203125" style="21" customWidth="1"/>
    <col min="5637" max="5637" width="43" style="21" customWidth="1"/>
    <col min="5638" max="5638" width="54.6640625" style="21" customWidth="1"/>
    <col min="5639" max="5639" width="43" style="21" customWidth="1"/>
    <col min="5640" max="5640" width="19.44140625" style="21" customWidth="1"/>
    <col min="5641" max="5641" width="17.33203125" style="21" customWidth="1"/>
    <col min="5642" max="5642" width="18.33203125" style="21" customWidth="1"/>
    <col min="5643" max="5643" width="17" style="21" customWidth="1"/>
    <col min="5644" max="5644" width="20.44140625" style="21" customWidth="1"/>
    <col min="5645" max="5645" width="12.44140625" style="21" customWidth="1"/>
    <col min="5646" max="5646" width="14.6640625" style="21" customWidth="1"/>
    <col min="5647" max="5648" width="13" style="21" customWidth="1"/>
    <col min="5649" max="5649" width="14.44140625" style="21" customWidth="1"/>
    <col min="5650" max="5650" width="15.6640625" style="21" customWidth="1"/>
    <col min="5651" max="5705" width="11.44140625" style="21" customWidth="1"/>
    <col min="5706" max="5890" width="11.44140625" style="21"/>
    <col min="5891" max="5891" width="38" style="21" customWidth="1"/>
    <col min="5892" max="5892" width="36.33203125" style="21" customWidth="1"/>
    <col min="5893" max="5893" width="43" style="21" customWidth="1"/>
    <col min="5894" max="5894" width="54.6640625" style="21" customWidth="1"/>
    <col min="5895" max="5895" width="43" style="21" customWidth="1"/>
    <col min="5896" max="5896" width="19.44140625" style="21" customWidth="1"/>
    <col min="5897" max="5897" width="17.33203125" style="21" customWidth="1"/>
    <col min="5898" max="5898" width="18.33203125" style="21" customWidth="1"/>
    <col min="5899" max="5899" width="17" style="21" customWidth="1"/>
    <col min="5900" max="5900" width="20.44140625" style="21" customWidth="1"/>
    <col min="5901" max="5901" width="12.44140625" style="21" customWidth="1"/>
    <col min="5902" max="5902" width="14.6640625" style="21" customWidth="1"/>
    <col min="5903" max="5904" width="13" style="21" customWidth="1"/>
    <col min="5905" max="5905" width="14.44140625" style="21" customWidth="1"/>
    <col min="5906" max="5906" width="15.6640625" style="21" customWidth="1"/>
    <col min="5907" max="5961" width="11.44140625" style="21" customWidth="1"/>
    <col min="5962" max="6146" width="11.44140625" style="21"/>
    <col min="6147" max="6147" width="38" style="21" customWidth="1"/>
    <col min="6148" max="6148" width="36.33203125" style="21" customWidth="1"/>
    <col min="6149" max="6149" width="43" style="21" customWidth="1"/>
    <col min="6150" max="6150" width="54.6640625" style="21" customWidth="1"/>
    <col min="6151" max="6151" width="43" style="21" customWidth="1"/>
    <col min="6152" max="6152" width="19.44140625" style="21" customWidth="1"/>
    <col min="6153" max="6153" width="17.33203125" style="21" customWidth="1"/>
    <col min="6154" max="6154" width="18.33203125" style="21" customWidth="1"/>
    <col min="6155" max="6155" width="17" style="21" customWidth="1"/>
    <col min="6156" max="6156" width="20.44140625" style="21" customWidth="1"/>
    <col min="6157" max="6157" width="12.44140625" style="21" customWidth="1"/>
    <col min="6158" max="6158" width="14.6640625" style="21" customWidth="1"/>
    <col min="6159" max="6160" width="13" style="21" customWidth="1"/>
    <col min="6161" max="6161" width="14.44140625" style="21" customWidth="1"/>
    <col min="6162" max="6162" width="15.6640625" style="21" customWidth="1"/>
    <col min="6163" max="6217" width="11.44140625" style="21" customWidth="1"/>
    <col min="6218" max="6402" width="11.44140625" style="21"/>
    <col min="6403" max="6403" width="38" style="21" customWidth="1"/>
    <col min="6404" max="6404" width="36.33203125" style="21" customWidth="1"/>
    <col min="6405" max="6405" width="43" style="21" customWidth="1"/>
    <col min="6406" max="6406" width="54.6640625" style="21" customWidth="1"/>
    <col min="6407" max="6407" width="43" style="21" customWidth="1"/>
    <col min="6408" max="6408" width="19.44140625" style="21" customWidth="1"/>
    <col min="6409" max="6409" width="17.33203125" style="21" customWidth="1"/>
    <col min="6410" max="6410" width="18.33203125" style="21" customWidth="1"/>
    <col min="6411" max="6411" width="17" style="21" customWidth="1"/>
    <col min="6412" max="6412" width="20.44140625" style="21" customWidth="1"/>
    <col min="6413" max="6413" width="12.44140625" style="21" customWidth="1"/>
    <col min="6414" max="6414" width="14.6640625" style="21" customWidth="1"/>
    <col min="6415" max="6416" width="13" style="21" customWidth="1"/>
    <col min="6417" max="6417" width="14.44140625" style="21" customWidth="1"/>
    <col min="6418" max="6418" width="15.6640625" style="21" customWidth="1"/>
    <col min="6419" max="6473" width="11.44140625" style="21" customWidth="1"/>
    <col min="6474" max="6658" width="11.44140625" style="21"/>
    <col min="6659" max="6659" width="38" style="21" customWidth="1"/>
    <col min="6660" max="6660" width="36.33203125" style="21" customWidth="1"/>
    <col min="6661" max="6661" width="43" style="21" customWidth="1"/>
    <col min="6662" max="6662" width="54.6640625" style="21" customWidth="1"/>
    <col min="6663" max="6663" width="43" style="21" customWidth="1"/>
    <col min="6664" max="6664" width="19.44140625" style="21" customWidth="1"/>
    <col min="6665" max="6665" width="17.33203125" style="21" customWidth="1"/>
    <col min="6666" max="6666" width="18.33203125" style="21" customWidth="1"/>
    <col min="6667" max="6667" width="17" style="21" customWidth="1"/>
    <col min="6668" max="6668" width="20.44140625" style="21" customWidth="1"/>
    <col min="6669" max="6669" width="12.44140625" style="21" customWidth="1"/>
    <col min="6670" max="6670" width="14.6640625" style="21" customWidth="1"/>
    <col min="6671" max="6672" width="13" style="21" customWidth="1"/>
    <col min="6673" max="6673" width="14.44140625" style="21" customWidth="1"/>
    <col min="6674" max="6674" width="15.6640625" style="21" customWidth="1"/>
    <col min="6675" max="6729" width="11.44140625" style="21" customWidth="1"/>
    <col min="6730" max="6914" width="11.44140625" style="21"/>
    <col min="6915" max="6915" width="38" style="21" customWidth="1"/>
    <col min="6916" max="6916" width="36.33203125" style="21" customWidth="1"/>
    <col min="6917" max="6917" width="43" style="21" customWidth="1"/>
    <col min="6918" max="6918" width="54.6640625" style="21" customWidth="1"/>
    <col min="6919" max="6919" width="43" style="21" customWidth="1"/>
    <col min="6920" max="6920" width="19.44140625" style="21" customWidth="1"/>
    <col min="6921" max="6921" width="17.33203125" style="21" customWidth="1"/>
    <col min="6922" max="6922" width="18.33203125" style="21" customWidth="1"/>
    <col min="6923" max="6923" width="17" style="21" customWidth="1"/>
    <col min="6924" max="6924" width="20.44140625" style="21" customWidth="1"/>
    <col min="6925" max="6925" width="12.44140625" style="21" customWidth="1"/>
    <col min="6926" max="6926" width="14.6640625" style="21" customWidth="1"/>
    <col min="6927" max="6928" width="13" style="21" customWidth="1"/>
    <col min="6929" max="6929" width="14.44140625" style="21" customWidth="1"/>
    <col min="6930" max="6930" width="15.6640625" style="21" customWidth="1"/>
    <col min="6931" max="6985" width="11.44140625" style="21" customWidth="1"/>
    <col min="6986" max="7170" width="11.44140625" style="21"/>
    <col min="7171" max="7171" width="38" style="21" customWidth="1"/>
    <col min="7172" max="7172" width="36.33203125" style="21" customWidth="1"/>
    <col min="7173" max="7173" width="43" style="21" customWidth="1"/>
    <col min="7174" max="7174" width="54.6640625" style="21" customWidth="1"/>
    <col min="7175" max="7175" width="43" style="21" customWidth="1"/>
    <col min="7176" max="7176" width="19.44140625" style="21" customWidth="1"/>
    <col min="7177" max="7177" width="17.33203125" style="21" customWidth="1"/>
    <col min="7178" max="7178" width="18.33203125" style="21" customWidth="1"/>
    <col min="7179" max="7179" width="17" style="21" customWidth="1"/>
    <col min="7180" max="7180" width="20.44140625" style="21" customWidth="1"/>
    <col min="7181" max="7181" width="12.44140625" style="21" customWidth="1"/>
    <col min="7182" max="7182" width="14.6640625" style="21" customWidth="1"/>
    <col min="7183" max="7184" width="13" style="21" customWidth="1"/>
    <col min="7185" max="7185" width="14.44140625" style="21" customWidth="1"/>
    <col min="7186" max="7186" width="15.6640625" style="21" customWidth="1"/>
    <col min="7187" max="7241" width="11.44140625" style="21" customWidth="1"/>
    <col min="7242" max="7426" width="11.44140625" style="21"/>
    <col min="7427" max="7427" width="38" style="21" customWidth="1"/>
    <col min="7428" max="7428" width="36.33203125" style="21" customWidth="1"/>
    <col min="7429" max="7429" width="43" style="21" customWidth="1"/>
    <col min="7430" max="7430" width="54.6640625" style="21" customWidth="1"/>
    <col min="7431" max="7431" width="43" style="21" customWidth="1"/>
    <col min="7432" max="7432" width="19.44140625" style="21" customWidth="1"/>
    <col min="7433" max="7433" width="17.33203125" style="21" customWidth="1"/>
    <col min="7434" max="7434" width="18.33203125" style="21" customWidth="1"/>
    <col min="7435" max="7435" width="17" style="21" customWidth="1"/>
    <col min="7436" max="7436" width="20.44140625" style="21" customWidth="1"/>
    <col min="7437" max="7437" width="12.44140625" style="21" customWidth="1"/>
    <col min="7438" max="7438" width="14.6640625" style="21" customWidth="1"/>
    <col min="7439" max="7440" width="13" style="21" customWidth="1"/>
    <col min="7441" max="7441" width="14.44140625" style="21" customWidth="1"/>
    <col min="7442" max="7442" width="15.6640625" style="21" customWidth="1"/>
    <col min="7443" max="7497" width="11.44140625" style="21" customWidth="1"/>
    <col min="7498" max="7682" width="11.44140625" style="21"/>
    <col min="7683" max="7683" width="38" style="21" customWidth="1"/>
    <col min="7684" max="7684" width="36.33203125" style="21" customWidth="1"/>
    <col min="7685" max="7685" width="43" style="21" customWidth="1"/>
    <col min="7686" max="7686" width="54.6640625" style="21" customWidth="1"/>
    <col min="7687" max="7687" width="43" style="21" customWidth="1"/>
    <col min="7688" max="7688" width="19.44140625" style="21" customWidth="1"/>
    <col min="7689" max="7689" width="17.33203125" style="21" customWidth="1"/>
    <col min="7690" max="7690" width="18.33203125" style="21" customWidth="1"/>
    <col min="7691" max="7691" width="17" style="21" customWidth="1"/>
    <col min="7692" max="7692" width="20.44140625" style="21" customWidth="1"/>
    <col min="7693" max="7693" width="12.44140625" style="21" customWidth="1"/>
    <col min="7694" max="7694" width="14.6640625" style="21" customWidth="1"/>
    <col min="7695" max="7696" width="13" style="21" customWidth="1"/>
    <col min="7697" max="7697" width="14.44140625" style="21" customWidth="1"/>
    <col min="7698" max="7698" width="15.6640625" style="21" customWidth="1"/>
    <col min="7699" max="7753" width="11.44140625" style="21" customWidth="1"/>
    <col min="7754" max="7938" width="11.44140625" style="21"/>
    <col min="7939" max="7939" width="38" style="21" customWidth="1"/>
    <col min="7940" max="7940" width="36.33203125" style="21" customWidth="1"/>
    <col min="7941" max="7941" width="43" style="21" customWidth="1"/>
    <col min="7942" max="7942" width="54.6640625" style="21" customWidth="1"/>
    <col min="7943" max="7943" width="43" style="21" customWidth="1"/>
    <col min="7944" max="7944" width="19.44140625" style="21" customWidth="1"/>
    <col min="7945" max="7945" width="17.33203125" style="21" customWidth="1"/>
    <col min="7946" max="7946" width="18.33203125" style="21" customWidth="1"/>
    <col min="7947" max="7947" width="17" style="21" customWidth="1"/>
    <col min="7948" max="7948" width="20.44140625" style="21" customWidth="1"/>
    <col min="7949" max="7949" width="12.44140625" style="21" customWidth="1"/>
    <col min="7950" max="7950" width="14.6640625" style="21" customWidth="1"/>
    <col min="7951" max="7952" width="13" style="21" customWidth="1"/>
    <col min="7953" max="7953" width="14.44140625" style="21" customWidth="1"/>
    <col min="7954" max="7954" width="15.6640625" style="21" customWidth="1"/>
    <col min="7955" max="8009" width="11.44140625" style="21" customWidth="1"/>
    <col min="8010" max="8194" width="11.44140625" style="21"/>
    <col min="8195" max="8195" width="38" style="21" customWidth="1"/>
    <col min="8196" max="8196" width="36.33203125" style="21" customWidth="1"/>
    <col min="8197" max="8197" width="43" style="21" customWidth="1"/>
    <col min="8198" max="8198" width="54.6640625" style="21" customWidth="1"/>
    <col min="8199" max="8199" width="43" style="21" customWidth="1"/>
    <col min="8200" max="8200" width="19.44140625" style="21" customWidth="1"/>
    <col min="8201" max="8201" width="17.33203125" style="21" customWidth="1"/>
    <col min="8202" max="8202" width="18.33203125" style="21" customWidth="1"/>
    <col min="8203" max="8203" width="17" style="21" customWidth="1"/>
    <col min="8204" max="8204" width="20.44140625" style="21" customWidth="1"/>
    <col min="8205" max="8205" width="12.44140625" style="21" customWidth="1"/>
    <col min="8206" max="8206" width="14.6640625" style="21" customWidth="1"/>
    <col min="8207" max="8208" width="13" style="21" customWidth="1"/>
    <col min="8209" max="8209" width="14.44140625" style="21" customWidth="1"/>
    <col min="8210" max="8210" width="15.6640625" style="21" customWidth="1"/>
    <col min="8211" max="8265" width="11.44140625" style="21" customWidth="1"/>
    <col min="8266" max="8450" width="11.44140625" style="21"/>
    <col min="8451" max="8451" width="38" style="21" customWidth="1"/>
    <col min="8452" max="8452" width="36.33203125" style="21" customWidth="1"/>
    <col min="8453" max="8453" width="43" style="21" customWidth="1"/>
    <col min="8454" max="8454" width="54.6640625" style="21" customWidth="1"/>
    <col min="8455" max="8455" width="43" style="21" customWidth="1"/>
    <col min="8456" max="8456" width="19.44140625" style="21" customWidth="1"/>
    <col min="8457" max="8457" width="17.33203125" style="21" customWidth="1"/>
    <col min="8458" max="8458" width="18.33203125" style="21" customWidth="1"/>
    <col min="8459" max="8459" width="17" style="21" customWidth="1"/>
    <col min="8460" max="8460" width="20.44140625" style="21" customWidth="1"/>
    <col min="8461" max="8461" width="12.44140625" style="21" customWidth="1"/>
    <col min="8462" max="8462" width="14.6640625" style="21" customWidth="1"/>
    <col min="8463" max="8464" width="13" style="21" customWidth="1"/>
    <col min="8465" max="8465" width="14.44140625" style="21" customWidth="1"/>
    <col min="8466" max="8466" width="15.6640625" style="21" customWidth="1"/>
    <col min="8467" max="8521" width="11.44140625" style="21" customWidth="1"/>
    <col min="8522" max="8706" width="11.44140625" style="21"/>
    <col min="8707" max="8707" width="38" style="21" customWidth="1"/>
    <col min="8708" max="8708" width="36.33203125" style="21" customWidth="1"/>
    <col min="8709" max="8709" width="43" style="21" customWidth="1"/>
    <col min="8710" max="8710" width="54.6640625" style="21" customWidth="1"/>
    <col min="8711" max="8711" width="43" style="21" customWidth="1"/>
    <col min="8712" max="8712" width="19.44140625" style="21" customWidth="1"/>
    <col min="8713" max="8713" width="17.33203125" style="21" customWidth="1"/>
    <col min="8714" max="8714" width="18.33203125" style="21" customWidth="1"/>
    <col min="8715" max="8715" width="17" style="21" customWidth="1"/>
    <col min="8716" max="8716" width="20.44140625" style="21" customWidth="1"/>
    <col min="8717" max="8717" width="12.44140625" style="21" customWidth="1"/>
    <col min="8718" max="8718" width="14.6640625" style="21" customWidth="1"/>
    <col min="8719" max="8720" width="13" style="21" customWidth="1"/>
    <col min="8721" max="8721" width="14.44140625" style="21" customWidth="1"/>
    <col min="8722" max="8722" width="15.6640625" style="21" customWidth="1"/>
    <col min="8723" max="8777" width="11.44140625" style="21" customWidth="1"/>
    <col min="8778" max="8962" width="11.44140625" style="21"/>
    <col min="8963" max="8963" width="38" style="21" customWidth="1"/>
    <col min="8964" max="8964" width="36.33203125" style="21" customWidth="1"/>
    <col min="8965" max="8965" width="43" style="21" customWidth="1"/>
    <col min="8966" max="8966" width="54.6640625" style="21" customWidth="1"/>
    <col min="8967" max="8967" width="43" style="21" customWidth="1"/>
    <col min="8968" max="8968" width="19.44140625" style="21" customWidth="1"/>
    <col min="8969" max="8969" width="17.33203125" style="21" customWidth="1"/>
    <col min="8970" max="8970" width="18.33203125" style="21" customWidth="1"/>
    <col min="8971" max="8971" width="17" style="21" customWidth="1"/>
    <col min="8972" max="8972" width="20.44140625" style="21" customWidth="1"/>
    <col min="8973" max="8973" width="12.44140625" style="21" customWidth="1"/>
    <col min="8974" max="8974" width="14.6640625" style="21" customWidth="1"/>
    <col min="8975" max="8976" width="13" style="21" customWidth="1"/>
    <col min="8977" max="8977" width="14.44140625" style="21" customWidth="1"/>
    <col min="8978" max="8978" width="15.6640625" style="21" customWidth="1"/>
    <col min="8979" max="9033" width="11.44140625" style="21" customWidth="1"/>
    <col min="9034" max="9218" width="11.44140625" style="21"/>
    <col min="9219" max="9219" width="38" style="21" customWidth="1"/>
    <col min="9220" max="9220" width="36.33203125" style="21" customWidth="1"/>
    <col min="9221" max="9221" width="43" style="21" customWidth="1"/>
    <col min="9222" max="9222" width="54.6640625" style="21" customWidth="1"/>
    <col min="9223" max="9223" width="43" style="21" customWidth="1"/>
    <col min="9224" max="9224" width="19.44140625" style="21" customWidth="1"/>
    <col min="9225" max="9225" width="17.33203125" style="21" customWidth="1"/>
    <col min="9226" max="9226" width="18.33203125" style="21" customWidth="1"/>
    <col min="9227" max="9227" width="17" style="21" customWidth="1"/>
    <col min="9228" max="9228" width="20.44140625" style="21" customWidth="1"/>
    <col min="9229" max="9229" width="12.44140625" style="21" customWidth="1"/>
    <col min="9230" max="9230" width="14.6640625" style="21" customWidth="1"/>
    <col min="9231" max="9232" width="13" style="21" customWidth="1"/>
    <col min="9233" max="9233" width="14.44140625" style="21" customWidth="1"/>
    <col min="9234" max="9234" width="15.6640625" style="21" customWidth="1"/>
    <col min="9235" max="9289" width="11.44140625" style="21" customWidth="1"/>
    <col min="9290" max="9474" width="11.44140625" style="21"/>
    <col min="9475" max="9475" width="38" style="21" customWidth="1"/>
    <col min="9476" max="9476" width="36.33203125" style="21" customWidth="1"/>
    <col min="9477" max="9477" width="43" style="21" customWidth="1"/>
    <col min="9478" max="9478" width="54.6640625" style="21" customWidth="1"/>
    <col min="9479" max="9479" width="43" style="21" customWidth="1"/>
    <col min="9480" max="9480" width="19.44140625" style="21" customWidth="1"/>
    <col min="9481" max="9481" width="17.33203125" style="21" customWidth="1"/>
    <col min="9482" max="9482" width="18.33203125" style="21" customWidth="1"/>
    <col min="9483" max="9483" width="17" style="21" customWidth="1"/>
    <col min="9484" max="9484" width="20.44140625" style="21" customWidth="1"/>
    <col min="9485" max="9485" width="12.44140625" style="21" customWidth="1"/>
    <col min="9486" max="9486" width="14.6640625" style="21" customWidth="1"/>
    <col min="9487" max="9488" width="13" style="21" customWidth="1"/>
    <col min="9489" max="9489" width="14.44140625" style="21" customWidth="1"/>
    <col min="9490" max="9490" width="15.6640625" style="21" customWidth="1"/>
    <col min="9491" max="9545" width="11.44140625" style="21" customWidth="1"/>
    <col min="9546" max="9730" width="11.44140625" style="21"/>
    <col min="9731" max="9731" width="38" style="21" customWidth="1"/>
    <col min="9732" max="9732" width="36.33203125" style="21" customWidth="1"/>
    <col min="9733" max="9733" width="43" style="21" customWidth="1"/>
    <col min="9734" max="9734" width="54.6640625" style="21" customWidth="1"/>
    <col min="9735" max="9735" width="43" style="21" customWidth="1"/>
    <col min="9736" max="9736" width="19.44140625" style="21" customWidth="1"/>
    <col min="9737" max="9737" width="17.33203125" style="21" customWidth="1"/>
    <col min="9738" max="9738" width="18.33203125" style="21" customWidth="1"/>
    <col min="9739" max="9739" width="17" style="21" customWidth="1"/>
    <col min="9740" max="9740" width="20.44140625" style="21" customWidth="1"/>
    <col min="9741" max="9741" width="12.44140625" style="21" customWidth="1"/>
    <col min="9742" max="9742" width="14.6640625" style="21" customWidth="1"/>
    <col min="9743" max="9744" width="13" style="21" customWidth="1"/>
    <col min="9745" max="9745" width="14.44140625" style="21" customWidth="1"/>
    <col min="9746" max="9746" width="15.6640625" style="21" customWidth="1"/>
    <col min="9747" max="9801" width="11.44140625" style="21" customWidth="1"/>
    <col min="9802" max="9986" width="11.44140625" style="21"/>
    <col min="9987" max="9987" width="38" style="21" customWidth="1"/>
    <col min="9988" max="9988" width="36.33203125" style="21" customWidth="1"/>
    <col min="9989" max="9989" width="43" style="21" customWidth="1"/>
    <col min="9990" max="9990" width="54.6640625" style="21" customWidth="1"/>
    <col min="9991" max="9991" width="43" style="21" customWidth="1"/>
    <col min="9992" max="9992" width="19.44140625" style="21" customWidth="1"/>
    <col min="9993" max="9993" width="17.33203125" style="21" customWidth="1"/>
    <col min="9994" max="9994" width="18.33203125" style="21" customWidth="1"/>
    <col min="9995" max="9995" width="17" style="21" customWidth="1"/>
    <col min="9996" max="9996" width="20.44140625" style="21" customWidth="1"/>
    <col min="9997" max="9997" width="12.44140625" style="21" customWidth="1"/>
    <col min="9998" max="9998" width="14.6640625" style="21" customWidth="1"/>
    <col min="9999" max="10000" width="13" style="21" customWidth="1"/>
    <col min="10001" max="10001" width="14.44140625" style="21" customWidth="1"/>
    <col min="10002" max="10002" width="15.6640625" style="21" customWidth="1"/>
    <col min="10003" max="10057" width="11.44140625" style="21" customWidth="1"/>
    <col min="10058" max="10242" width="11.44140625" style="21"/>
    <col min="10243" max="10243" width="38" style="21" customWidth="1"/>
    <col min="10244" max="10244" width="36.33203125" style="21" customWidth="1"/>
    <col min="10245" max="10245" width="43" style="21" customWidth="1"/>
    <col min="10246" max="10246" width="54.6640625" style="21" customWidth="1"/>
    <col min="10247" max="10247" width="43" style="21" customWidth="1"/>
    <col min="10248" max="10248" width="19.44140625" style="21" customWidth="1"/>
    <col min="10249" max="10249" width="17.33203125" style="21" customWidth="1"/>
    <col min="10250" max="10250" width="18.33203125" style="21" customWidth="1"/>
    <col min="10251" max="10251" width="17" style="21" customWidth="1"/>
    <col min="10252" max="10252" width="20.44140625" style="21" customWidth="1"/>
    <col min="10253" max="10253" width="12.44140625" style="21" customWidth="1"/>
    <col min="10254" max="10254" width="14.6640625" style="21" customWidth="1"/>
    <col min="10255" max="10256" width="13" style="21" customWidth="1"/>
    <col min="10257" max="10257" width="14.44140625" style="21" customWidth="1"/>
    <col min="10258" max="10258" width="15.6640625" style="21" customWidth="1"/>
    <col min="10259" max="10313" width="11.44140625" style="21" customWidth="1"/>
    <col min="10314" max="10498" width="11.44140625" style="21"/>
    <col min="10499" max="10499" width="38" style="21" customWidth="1"/>
    <col min="10500" max="10500" width="36.33203125" style="21" customWidth="1"/>
    <col min="10501" max="10501" width="43" style="21" customWidth="1"/>
    <col min="10502" max="10502" width="54.6640625" style="21" customWidth="1"/>
    <col min="10503" max="10503" width="43" style="21" customWidth="1"/>
    <col min="10504" max="10504" width="19.44140625" style="21" customWidth="1"/>
    <col min="10505" max="10505" width="17.33203125" style="21" customWidth="1"/>
    <col min="10506" max="10506" width="18.33203125" style="21" customWidth="1"/>
    <col min="10507" max="10507" width="17" style="21" customWidth="1"/>
    <col min="10508" max="10508" width="20.44140625" style="21" customWidth="1"/>
    <col min="10509" max="10509" width="12.44140625" style="21" customWidth="1"/>
    <col min="10510" max="10510" width="14.6640625" style="21" customWidth="1"/>
    <col min="10511" max="10512" width="13" style="21" customWidth="1"/>
    <col min="10513" max="10513" width="14.44140625" style="21" customWidth="1"/>
    <col min="10514" max="10514" width="15.6640625" style="21" customWidth="1"/>
    <col min="10515" max="10569" width="11.44140625" style="21" customWidth="1"/>
    <col min="10570" max="10754" width="11.44140625" style="21"/>
    <col min="10755" max="10755" width="38" style="21" customWidth="1"/>
    <col min="10756" max="10756" width="36.33203125" style="21" customWidth="1"/>
    <col min="10757" max="10757" width="43" style="21" customWidth="1"/>
    <col min="10758" max="10758" width="54.6640625" style="21" customWidth="1"/>
    <col min="10759" max="10759" width="43" style="21" customWidth="1"/>
    <col min="10760" max="10760" width="19.44140625" style="21" customWidth="1"/>
    <col min="10761" max="10761" width="17.33203125" style="21" customWidth="1"/>
    <col min="10762" max="10762" width="18.33203125" style="21" customWidth="1"/>
    <col min="10763" max="10763" width="17" style="21" customWidth="1"/>
    <col min="10764" max="10764" width="20.44140625" style="21" customWidth="1"/>
    <col min="10765" max="10765" width="12.44140625" style="21" customWidth="1"/>
    <col min="10766" max="10766" width="14.6640625" style="21" customWidth="1"/>
    <col min="10767" max="10768" width="13" style="21" customWidth="1"/>
    <col min="10769" max="10769" width="14.44140625" style="21" customWidth="1"/>
    <col min="10770" max="10770" width="15.6640625" style="21" customWidth="1"/>
    <col min="10771" max="10825" width="11.44140625" style="21" customWidth="1"/>
    <col min="10826" max="11010" width="11.44140625" style="21"/>
    <col min="11011" max="11011" width="38" style="21" customWidth="1"/>
    <col min="11012" max="11012" width="36.33203125" style="21" customWidth="1"/>
    <col min="11013" max="11013" width="43" style="21" customWidth="1"/>
    <col min="11014" max="11014" width="54.6640625" style="21" customWidth="1"/>
    <col min="11015" max="11015" width="43" style="21" customWidth="1"/>
    <col min="11016" max="11016" width="19.44140625" style="21" customWidth="1"/>
    <col min="11017" max="11017" width="17.33203125" style="21" customWidth="1"/>
    <col min="11018" max="11018" width="18.33203125" style="21" customWidth="1"/>
    <col min="11019" max="11019" width="17" style="21" customWidth="1"/>
    <col min="11020" max="11020" width="20.44140625" style="21" customWidth="1"/>
    <col min="11021" max="11021" width="12.44140625" style="21" customWidth="1"/>
    <col min="11022" max="11022" width="14.6640625" style="21" customWidth="1"/>
    <col min="11023" max="11024" width="13" style="21" customWidth="1"/>
    <col min="11025" max="11025" width="14.44140625" style="21" customWidth="1"/>
    <col min="11026" max="11026" width="15.6640625" style="21" customWidth="1"/>
    <col min="11027" max="11081" width="11.44140625" style="21" customWidth="1"/>
    <col min="11082" max="11266" width="11.44140625" style="21"/>
    <col min="11267" max="11267" width="38" style="21" customWidth="1"/>
    <col min="11268" max="11268" width="36.33203125" style="21" customWidth="1"/>
    <col min="11269" max="11269" width="43" style="21" customWidth="1"/>
    <col min="11270" max="11270" width="54.6640625" style="21" customWidth="1"/>
    <col min="11271" max="11271" width="43" style="21" customWidth="1"/>
    <col min="11272" max="11272" width="19.44140625" style="21" customWidth="1"/>
    <col min="11273" max="11273" width="17.33203125" style="21" customWidth="1"/>
    <col min="11274" max="11274" width="18.33203125" style="21" customWidth="1"/>
    <col min="11275" max="11275" width="17" style="21" customWidth="1"/>
    <col min="11276" max="11276" width="20.44140625" style="21" customWidth="1"/>
    <col min="11277" max="11277" width="12.44140625" style="21" customWidth="1"/>
    <col min="11278" max="11278" width="14.6640625" style="21" customWidth="1"/>
    <col min="11279" max="11280" width="13" style="21" customWidth="1"/>
    <col min="11281" max="11281" width="14.44140625" style="21" customWidth="1"/>
    <col min="11282" max="11282" width="15.6640625" style="21" customWidth="1"/>
    <col min="11283" max="11337" width="11.44140625" style="21" customWidth="1"/>
    <col min="11338" max="11522" width="11.44140625" style="21"/>
    <col min="11523" max="11523" width="38" style="21" customWidth="1"/>
    <col min="11524" max="11524" width="36.33203125" style="21" customWidth="1"/>
    <col min="11525" max="11525" width="43" style="21" customWidth="1"/>
    <col min="11526" max="11526" width="54.6640625" style="21" customWidth="1"/>
    <col min="11527" max="11527" width="43" style="21" customWidth="1"/>
    <col min="11528" max="11528" width="19.44140625" style="21" customWidth="1"/>
    <col min="11529" max="11529" width="17.33203125" style="21" customWidth="1"/>
    <col min="11530" max="11530" width="18.33203125" style="21" customWidth="1"/>
    <col min="11531" max="11531" width="17" style="21" customWidth="1"/>
    <col min="11532" max="11532" width="20.44140625" style="21" customWidth="1"/>
    <col min="11533" max="11533" width="12.44140625" style="21" customWidth="1"/>
    <col min="11534" max="11534" width="14.6640625" style="21" customWidth="1"/>
    <col min="11535" max="11536" width="13" style="21" customWidth="1"/>
    <col min="11537" max="11537" width="14.44140625" style="21" customWidth="1"/>
    <col min="11538" max="11538" width="15.6640625" style="21" customWidth="1"/>
    <col min="11539" max="11593" width="11.44140625" style="21" customWidth="1"/>
    <col min="11594" max="11778" width="11.44140625" style="21"/>
    <col min="11779" max="11779" width="38" style="21" customWidth="1"/>
    <col min="11780" max="11780" width="36.33203125" style="21" customWidth="1"/>
    <col min="11781" max="11781" width="43" style="21" customWidth="1"/>
    <col min="11782" max="11782" width="54.6640625" style="21" customWidth="1"/>
    <col min="11783" max="11783" width="43" style="21" customWidth="1"/>
    <col min="11784" max="11784" width="19.44140625" style="21" customWidth="1"/>
    <col min="11785" max="11785" width="17.33203125" style="21" customWidth="1"/>
    <col min="11786" max="11786" width="18.33203125" style="21" customWidth="1"/>
    <col min="11787" max="11787" width="17" style="21" customWidth="1"/>
    <col min="11788" max="11788" width="20.44140625" style="21" customWidth="1"/>
    <col min="11789" max="11789" width="12.44140625" style="21" customWidth="1"/>
    <col min="11790" max="11790" width="14.6640625" style="21" customWidth="1"/>
    <col min="11791" max="11792" width="13" style="21" customWidth="1"/>
    <col min="11793" max="11793" width="14.44140625" style="21" customWidth="1"/>
    <col min="11794" max="11794" width="15.6640625" style="21" customWidth="1"/>
    <col min="11795" max="11849" width="11.44140625" style="21" customWidth="1"/>
    <col min="11850" max="12034" width="11.44140625" style="21"/>
    <col min="12035" max="12035" width="38" style="21" customWidth="1"/>
    <col min="12036" max="12036" width="36.33203125" style="21" customWidth="1"/>
    <col min="12037" max="12037" width="43" style="21" customWidth="1"/>
    <col min="12038" max="12038" width="54.6640625" style="21" customWidth="1"/>
    <col min="12039" max="12039" width="43" style="21" customWidth="1"/>
    <col min="12040" max="12040" width="19.44140625" style="21" customWidth="1"/>
    <col min="12041" max="12041" width="17.33203125" style="21" customWidth="1"/>
    <col min="12042" max="12042" width="18.33203125" style="21" customWidth="1"/>
    <col min="12043" max="12043" width="17" style="21" customWidth="1"/>
    <col min="12044" max="12044" width="20.44140625" style="21" customWidth="1"/>
    <col min="12045" max="12045" width="12.44140625" style="21" customWidth="1"/>
    <col min="12046" max="12046" width="14.6640625" style="21" customWidth="1"/>
    <col min="12047" max="12048" width="13" style="21" customWidth="1"/>
    <col min="12049" max="12049" width="14.44140625" style="21" customWidth="1"/>
    <col min="12050" max="12050" width="15.6640625" style="21" customWidth="1"/>
    <col min="12051" max="12105" width="11.44140625" style="21" customWidth="1"/>
    <col min="12106" max="12290" width="11.44140625" style="21"/>
    <col min="12291" max="12291" width="38" style="21" customWidth="1"/>
    <col min="12292" max="12292" width="36.33203125" style="21" customWidth="1"/>
    <col min="12293" max="12293" width="43" style="21" customWidth="1"/>
    <col min="12294" max="12294" width="54.6640625" style="21" customWidth="1"/>
    <col min="12295" max="12295" width="43" style="21" customWidth="1"/>
    <col min="12296" max="12296" width="19.44140625" style="21" customWidth="1"/>
    <col min="12297" max="12297" width="17.33203125" style="21" customWidth="1"/>
    <col min="12298" max="12298" width="18.33203125" style="21" customWidth="1"/>
    <col min="12299" max="12299" width="17" style="21" customWidth="1"/>
    <col min="12300" max="12300" width="20.44140625" style="21" customWidth="1"/>
    <col min="12301" max="12301" width="12.44140625" style="21" customWidth="1"/>
    <col min="12302" max="12302" width="14.6640625" style="21" customWidth="1"/>
    <col min="12303" max="12304" width="13" style="21" customWidth="1"/>
    <col min="12305" max="12305" width="14.44140625" style="21" customWidth="1"/>
    <col min="12306" max="12306" width="15.6640625" style="21" customWidth="1"/>
    <col min="12307" max="12361" width="11.44140625" style="21" customWidth="1"/>
    <col min="12362" max="12546" width="11.44140625" style="21"/>
    <col min="12547" max="12547" width="38" style="21" customWidth="1"/>
    <col min="12548" max="12548" width="36.33203125" style="21" customWidth="1"/>
    <col min="12549" max="12549" width="43" style="21" customWidth="1"/>
    <col min="12550" max="12550" width="54.6640625" style="21" customWidth="1"/>
    <col min="12551" max="12551" width="43" style="21" customWidth="1"/>
    <col min="12552" max="12552" width="19.44140625" style="21" customWidth="1"/>
    <col min="12553" max="12553" width="17.33203125" style="21" customWidth="1"/>
    <col min="12554" max="12554" width="18.33203125" style="21" customWidth="1"/>
    <col min="12555" max="12555" width="17" style="21" customWidth="1"/>
    <col min="12556" max="12556" width="20.44140625" style="21" customWidth="1"/>
    <col min="12557" max="12557" width="12.44140625" style="21" customWidth="1"/>
    <col min="12558" max="12558" width="14.6640625" style="21" customWidth="1"/>
    <col min="12559" max="12560" width="13" style="21" customWidth="1"/>
    <col min="12561" max="12561" width="14.44140625" style="21" customWidth="1"/>
    <col min="12562" max="12562" width="15.6640625" style="21" customWidth="1"/>
    <col min="12563" max="12617" width="11.44140625" style="21" customWidth="1"/>
    <col min="12618" max="12802" width="11.44140625" style="21"/>
    <col min="12803" max="12803" width="38" style="21" customWidth="1"/>
    <col min="12804" max="12804" width="36.33203125" style="21" customWidth="1"/>
    <col min="12805" max="12805" width="43" style="21" customWidth="1"/>
    <col min="12806" max="12806" width="54.6640625" style="21" customWidth="1"/>
    <col min="12807" max="12807" width="43" style="21" customWidth="1"/>
    <col min="12808" max="12808" width="19.44140625" style="21" customWidth="1"/>
    <col min="12809" max="12809" width="17.33203125" style="21" customWidth="1"/>
    <col min="12810" max="12810" width="18.33203125" style="21" customWidth="1"/>
    <col min="12811" max="12811" width="17" style="21" customWidth="1"/>
    <col min="12812" max="12812" width="20.44140625" style="21" customWidth="1"/>
    <col min="12813" max="12813" width="12.44140625" style="21" customWidth="1"/>
    <col min="12814" max="12814" width="14.6640625" style="21" customWidth="1"/>
    <col min="12815" max="12816" width="13" style="21" customWidth="1"/>
    <col min="12817" max="12817" width="14.44140625" style="21" customWidth="1"/>
    <col min="12818" max="12818" width="15.6640625" style="21" customWidth="1"/>
    <col min="12819" max="12873" width="11.44140625" style="21" customWidth="1"/>
    <col min="12874" max="13058" width="11.44140625" style="21"/>
    <col min="13059" max="13059" width="38" style="21" customWidth="1"/>
    <col min="13060" max="13060" width="36.33203125" style="21" customWidth="1"/>
    <col min="13061" max="13061" width="43" style="21" customWidth="1"/>
    <col min="13062" max="13062" width="54.6640625" style="21" customWidth="1"/>
    <col min="13063" max="13063" width="43" style="21" customWidth="1"/>
    <col min="13064" max="13064" width="19.44140625" style="21" customWidth="1"/>
    <col min="13065" max="13065" width="17.33203125" style="21" customWidth="1"/>
    <col min="13066" max="13066" width="18.33203125" style="21" customWidth="1"/>
    <col min="13067" max="13067" width="17" style="21" customWidth="1"/>
    <col min="13068" max="13068" width="20.44140625" style="21" customWidth="1"/>
    <col min="13069" max="13069" width="12.44140625" style="21" customWidth="1"/>
    <col min="13070" max="13070" width="14.6640625" style="21" customWidth="1"/>
    <col min="13071" max="13072" width="13" style="21" customWidth="1"/>
    <col min="13073" max="13073" width="14.44140625" style="21" customWidth="1"/>
    <col min="13074" max="13074" width="15.6640625" style="21" customWidth="1"/>
    <col min="13075" max="13129" width="11.44140625" style="21" customWidth="1"/>
    <col min="13130" max="13314" width="11.44140625" style="21"/>
    <col min="13315" max="13315" width="38" style="21" customWidth="1"/>
    <col min="13316" max="13316" width="36.33203125" style="21" customWidth="1"/>
    <col min="13317" max="13317" width="43" style="21" customWidth="1"/>
    <col min="13318" max="13318" width="54.6640625" style="21" customWidth="1"/>
    <col min="13319" max="13319" width="43" style="21" customWidth="1"/>
    <col min="13320" max="13320" width="19.44140625" style="21" customWidth="1"/>
    <col min="13321" max="13321" width="17.33203125" style="21" customWidth="1"/>
    <col min="13322" max="13322" width="18.33203125" style="21" customWidth="1"/>
    <col min="13323" max="13323" width="17" style="21" customWidth="1"/>
    <col min="13324" max="13324" width="20.44140625" style="21" customWidth="1"/>
    <col min="13325" max="13325" width="12.44140625" style="21" customWidth="1"/>
    <col min="13326" max="13326" width="14.6640625" style="21" customWidth="1"/>
    <col min="13327" max="13328" width="13" style="21" customWidth="1"/>
    <col min="13329" max="13329" width="14.44140625" style="21" customWidth="1"/>
    <col min="13330" max="13330" width="15.6640625" style="21" customWidth="1"/>
    <col min="13331" max="13385" width="11.44140625" style="21" customWidth="1"/>
    <col min="13386" max="13570" width="11.44140625" style="21"/>
    <col min="13571" max="13571" width="38" style="21" customWidth="1"/>
    <col min="13572" max="13572" width="36.33203125" style="21" customWidth="1"/>
    <col min="13573" max="13573" width="43" style="21" customWidth="1"/>
    <col min="13574" max="13574" width="54.6640625" style="21" customWidth="1"/>
    <col min="13575" max="13575" width="43" style="21" customWidth="1"/>
    <col min="13576" max="13576" width="19.44140625" style="21" customWidth="1"/>
    <col min="13577" max="13577" width="17.33203125" style="21" customWidth="1"/>
    <col min="13578" max="13578" width="18.33203125" style="21" customWidth="1"/>
    <col min="13579" max="13579" width="17" style="21" customWidth="1"/>
    <col min="13580" max="13580" width="20.44140625" style="21" customWidth="1"/>
    <col min="13581" max="13581" width="12.44140625" style="21" customWidth="1"/>
    <col min="13582" max="13582" width="14.6640625" style="21" customWidth="1"/>
    <col min="13583" max="13584" width="13" style="21" customWidth="1"/>
    <col min="13585" max="13585" width="14.44140625" style="21" customWidth="1"/>
    <col min="13586" max="13586" width="15.6640625" style="21" customWidth="1"/>
    <col min="13587" max="13641" width="11.44140625" style="21" customWidth="1"/>
    <col min="13642" max="13826" width="11.44140625" style="21"/>
    <col min="13827" max="13827" width="38" style="21" customWidth="1"/>
    <col min="13828" max="13828" width="36.33203125" style="21" customWidth="1"/>
    <col min="13829" max="13829" width="43" style="21" customWidth="1"/>
    <col min="13830" max="13830" width="54.6640625" style="21" customWidth="1"/>
    <col min="13831" max="13831" width="43" style="21" customWidth="1"/>
    <col min="13832" max="13832" width="19.44140625" style="21" customWidth="1"/>
    <col min="13833" max="13833" width="17.33203125" style="21" customWidth="1"/>
    <col min="13834" max="13834" width="18.33203125" style="21" customWidth="1"/>
    <col min="13835" max="13835" width="17" style="21" customWidth="1"/>
    <col min="13836" max="13836" width="20.44140625" style="21" customWidth="1"/>
    <col min="13837" max="13837" width="12.44140625" style="21" customWidth="1"/>
    <col min="13838" max="13838" width="14.6640625" style="21" customWidth="1"/>
    <col min="13839" max="13840" width="13" style="21" customWidth="1"/>
    <col min="13841" max="13841" width="14.44140625" style="21" customWidth="1"/>
    <col min="13842" max="13842" width="15.6640625" style="21" customWidth="1"/>
    <col min="13843" max="13897" width="11.44140625" style="21" customWidth="1"/>
    <col min="13898" max="14082" width="11.44140625" style="21"/>
    <col min="14083" max="14083" width="38" style="21" customWidth="1"/>
    <col min="14084" max="14084" width="36.33203125" style="21" customWidth="1"/>
    <col min="14085" max="14085" width="43" style="21" customWidth="1"/>
    <col min="14086" max="14086" width="54.6640625" style="21" customWidth="1"/>
    <col min="14087" max="14087" width="43" style="21" customWidth="1"/>
    <col min="14088" max="14088" width="19.44140625" style="21" customWidth="1"/>
    <col min="14089" max="14089" width="17.33203125" style="21" customWidth="1"/>
    <col min="14090" max="14090" width="18.33203125" style="21" customWidth="1"/>
    <col min="14091" max="14091" width="17" style="21" customWidth="1"/>
    <col min="14092" max="14092" width="20.44140625" style="21" customWidth="1"/>
    <col min="14093" max="14093" width="12.44140625" style="21" customWidth="1"/>
    <col min="14094" max="14094" width="14.6640625" style="21" customWidth="1"/>
    <col min="14095" max="14096" width="13" style="21" customWidth="1"/>
    <col min="14097" max="14097" width="14.44140625" style="21" customWidth="1"/>
    <col min="14098" max="14098" width="15.6640625" style="21" customWidth="1"/>
    <col min="14099" max="14153" width="11.44140625" style="21" customWidth="1"/>
    <col min="14154" max="14338" width="11.44140625" style="21"/>
    <col min="14339" max="14339" width="38" style="21" customWidth="1"/>
    <col min="14340" max="14340" width="36.33203125" style="21" customWidth="1"/>
    <col min="14341" max="14341" width="43" style="21" customWidth="1"/>
    <col min="14342" max="14342" width="54.6640625" style="21" customWidth="1"/>
    <col min="14343" max="14343" width="43" style="21" customWidth="1"/>
    <col min="14344" max="14344" width="19.44140625" style="21" customWidth="1"/>
    <col min="14345" max="14345" width="17.33203125" style="21" customWidth="1"/>
    <col min="14346" max="14346" width="18.33203125" style="21" customWidth="1"/>
    <col min="14347" max="14347" width="17" style="21" customWidth="1"/>
    <col min="14348" max="14348" width="20.44140625" style="21" customWidth="1"/>
    <col min="14349" max="14349" width="12.44140625" style="21" customWidth="1"/>
    <col min="14350" max="14350" width="14.6640625" style="21" customWidth="1"/>
    <col min="14351" max="14352" width="13" style="21" customWidth="1"/>
    <col min="14353" max="14353" width="14.44140625" style="21" customWidth="1"/>
    <col min="14354" max="14354" width="15.6640625" style="21" customWidth="1"/>
    <col min="14355" max="14409" width="11.44140625" style="21" customWidth="1"/>
    <col min="14410" max="14594" width="11.44140625" style="21"/>
    <col min="14595" max="14595" width="38" style="21" customWidth="1"/>
    <col min="14596" max="14596" width="36.33203125" style="21" customWidth="1"/>
    <col min="14597" max="14597" width="43" style="21" customWidth="1"/>
    <col min="14598" max="14598" width="54.6640625" style="21" customWidth="1"/>
    <col min="14599" max="14599" width="43" style="21" customWidth="1"/>
    <col min="14600" max="14600" width="19.44140625" style="21" customWidth="1"/>
    <col min="14601" max="14601" width="17.33203125" style="21" customWidth="1"/>
    <col min="14602" max="14602" width="18.33203125" style="21" customWidth="1"/>
    <col min="14603" max="14603" width="17" style="21" customWidth="1"/>
    <col min="14604" max="14604" width="20.44140625" style="21" customWidth="1"/>
    <col min="14605" max="14605" width="12.44140625" style="21" customWidth="1"/>
    <col min="14606" max="14606" width="14.6640625" style="21" customWidth="1"/>
    <col min="14607" max="14608" width="13" style="21" customWidth="1"/>
    <col min="14609" max="14609" width="14.44140625" style="21" customWidth="1"/>
    <col min="14610" max="14610" width="15.6640625" style="21" customWidth="1"/>
    <col min="14611" max="14665" width="11.44140625" style="21" customWidth="1"/>
    <col min="14666" max="14850" width="11.44140625" style="21"/>
    <col min="14851" max="14851" width="38" style="21" customWidth="1"/>
    <col min="14852" max="14852" width="36.33203125" style="21" customWidth="1"/>
    <col min="14853" max="14853" width="43" style="21" customWidth="1"/>
    <col min="14854" max="14854" width="54.6640625" style="21" customWidth="1"/>
    <col min="14855" max="14855" width="43" style="21" customWidth="1"/>
    <col min="14856" max="14856" width="19.44140625" style="21" customWidth="1"/>
    <col min="14857" max="14857" width="17.33203125" style="21" customWidth="1"/>
    <col min="14858" max="14858" width="18.33203125" style="21" customWidth="1"/>
    <col min="14859" max="14859" width="17" style="21" customWidth="1"/>
    <col min="14860" max="14860" width="20.44140625" style="21" customWidth="1"/>
    <col min="14861" max="14861" width="12.44140625" style="21" customWidth="1"/>
    <col min="14862" max="14862" width="14.6640625" style="21" customWidth="1"/>
    <col min="14863" max="14864" width="13" style="21" customWidth="1"/>
    <col min="14865" max="14865" width="14.44140625" style="21" customWidth="1"/>
    <col min="14866" max="14866" width="15.6640625" style="21" customWidth="1"/>
    <col min="14867" max="14921" width="11.44140625" style="21" customWidth="1"/>
    <col min="14922" max="15106" width="11.44140625" style="21"/>
    <col min="15107" max="15107" width="38" style="21" customWidth="1"/>
    <col min="15108" max="15108" width="36.33203125" style="21" customWidth="1"/>
    <col min="15109" max="15109" width="43" style="21" customWidth="1"/>
    <col min="15110" max="15110" width="54.6640625" style="21" customWidth="1"/>
    <col min="15111" max="15111" width="43" style="21" customWidth="1"/>
    <col min="15112" max="15112" width="19.44140625" style="21" customWidth="1"/>
    <col min="15113" max="15113" width="17.33203125" style="21" customWidth="1"/>
    <col min="15114" max="15114" width="18.33203125" style="21" customWidth="1"/>
    <col min="15115" max="15115" width="17" style="21" customWidth="1"/>
    <col min="15116" max="15116" width="20.44140625" style="21" customWidth="1"/>
    <col min="15117" max="15117" width="12.44140625" style="21" customWidth="1"/>
    <col min="15118" max="15118" width="14.6640625" style="21" customWidth="1"/>
    <col min="15119" max="15120" width="13" style="21" customWidth="1"/>
    <col min="15121" max="15121" width="14.44140625" style="21" customWidth="1"/>
    <col min="15122" max="15122" width="15.6640625" style="21" customWidth="1"/>
    <col min="15123" max="15177" width="11.44140625" style="21" customWidth="1"/>
    <col min="15178" max="15362" width="11.44140625" style="21"/>
    <col min="15363" max="15363" width="38" style="21" customWidth="1"/>
    <col min="15364" max="15364" width="36.33203125" style="21" customWidth="1"/>
    <col min="15365" max="15365" width="43" style="21" customWidth="1"/>
    <col min="15366" max="15366" width="54.6640625" style="21" customWidth="1"/>
    <col min="15367" max="15367" width="43" style="21" customWidth="1"/>
    <col min="15368" max="15368" width="19.44140625" style="21" customWidth="1"/>
    <col min="15369" max="15369" width="17.33203125" style="21" customWidth="1"/>
    <col min="15370" max="15370" width="18.33203125" style="21" customWidth="1"/>
    <col min="15371" max="15371" width="17" style="21" customWidth="1"/>
    <col min="15372" max="15372" width="20.44140625" style="21" customWidth="1"/>
    <col min="15373" max="15373" width="12.44140625" style="21" customWidth="1"/>
    <col min="15374" max="15374" width="14.6640625" style="21" customWidth="1"/>
    <col min="15375" max="15376" width="13" style="21" customWidth="1"/>
    <col min="15377" max="15377" width="14.44140625" style="21" customWidth="1"/>
    <col min="15378" max="15378" width="15.6640625" style="21" customWidth="1"/>
    <col min="15379" max="15433" width="11.44140625" style="21" customWidth="1"/>
    <col min="15434" max="15618" width="11.44140625" style="21"/>
    <col min="15619" max="15619" width="38" style="21" customWidth="1"/>
    <col min="15620" max="15620" width="36.33203125" style="21" customWidth="1"/>
    <col min="15621" max="15621" width="43" style="21" customWidth="1"/>
    <col min="15622" max="15622" width="54.6640625" style="21" customWidth="1"/>
    <col min="15623" max="15623" width="43" style="21" customWidth="1"/>
    <col min="15624" max="15624" width="19.44140625" style="21" customWidth="1"/>
    <col min="15625" max="15625" width="17.33203125" style="21" customWidth="1"/>
    <col min="15626" max="15626" width="18.33203125" style="21" customWidth="1"/>
    <col min="15627" max="15627" width="17" style="21" customWidth="1"/>
    <col min="15628" max="15628" width="20.44140625" style="21" customWidth="1"/>
    <col min="15629" max="15629" width="12.44140625" style="21" customWidth="1"/>
    <col min="15630" max="15630" width="14.6640625" style="21" customWidth="1"/>
    <col min="15631" max="15632" width="13" style="21" customWidth="1"/>
    <col min="15633" max="15633" width="14.44140625" style="21" customWidth="1"/>
    <col min="15634" max="15634" width="15.6640625" style="21" customWidth="1"/>
    <col min="15635" max="15689" width="11.44140625" style="21" customWidth="1"/>
    <col min="15690" max="15874" width="11.44140625" style="21"/>
    <col min="15875" max="15875" width="38" style="21" customWidth="1"/>
    <col min="15876" max="15876" width="36.33203125" style="21" customWidth="1"/>
    <col min="15877" max="15877" width="43" style="21" customWidth="1"/>
    <col min="15878" max="15878" width="54.6640625" style="21" customWidth="1"/>
    <col min="15879" max="15879" width="43" style="21" customWidth="1"/>
    <col min="15880" max="15880" width="19.44140625" style="21" customWidth="1"/>
    <col min="15881" max="15881" width="17.33203125" style="21" customWidth="1"/>
    <col min="15882" max="15882" width="18.33203125" style="21" customWidth="1"/>
    <col min="15883" max="15883" width="17" style="21" customWidth="1"/>
    <col min="15884" max="15884" width="20.44140625" style="21" customWidth="1"/>
    <col min="15885" max="15885" width="12.44140625" style="21" customWidth="1"/>
    <col min="15886" max="15886" width="14.6640625" style="21" customWidth="1"/>
    <col min="15887" max="15888" width="13" style="21" customWidth="1"/>
    <col min="15889" max="15889" width="14.44140625" style="21" customWidth="1"/>
    <col min="15890" max="15890" width="15.6640625" style="21" customWidth="1"/>
    <col min="15891" max="15945" width="11.44140625" style="21" customWidth="1"/>
    <col min="15946" max="16130" width="11.44140625" style="21"/>
    <col min="16131" max="16131" width="38" style="21" customWidth="1"/>
    <col min="16132" max="16132" width="36.33203125" style="21" customWidth="1"/>
    <col min="16133" max="16133" width="43" style="21" customWidth="1"/>
    <col min="16134" max="16134" width="54.6640625" style="21" customWidth="1"/>
    <col min="16135" max="16135" width="43" style="21" customWidth="1"/>
    <col min="16136" max="16136" width="19.44140625" style="21" customWidth="1"/>
    <col min="16137" max="16137" width="17.33203125" style="21" customWidth="1"/>
    <col min="16138" max="16138" width="18.33203125" style="21" customWidth="1"/>
    <col min="16139" max="16139" width="17" style="21" customWidth="1"/>
    <col min="16140" max="16140" width="20.44140625" style="21" customWidth="1"/>
    <col min="16141" max="16141" width="12.44140625" style="21" customWidth="1"/>
    <col min="16142" max="16142" width="14.6640625" style="21" customWidth="1"/>
    <col min="16143" max="16144" width="13" style="21" customWidth="1"/>
    <col min="16145" max="16145" width="14.44140625" style="21" customWidth="1"/>
    <col min="16146" max="16146" width="15.6640625" style="21" customWidth="1"/>
    <col min="16147" max="16201" width="11.44140625" style="21" customWidth="1"/>
    <col min="16202" max="16380" width="11.44140625" style="21"/>
    <col min="16381" max="16382" width="11.44140625" style="21" customWidth="1"/>
    <col min="16383" max="16384" width="11.44140625" style="21"/>
  </cols>
  <sheetData>
    <row r="1" spans="1:73" ht="18.75" customHeight="1" x14ac:dyDescent="0.3">
      <c r="A1" s="346" t="s">
        <v>91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8"/>
      <c r="O1" s="55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</row>
    <row r="2" spans="1:73" ht="18.75" customHeight="1" x14ac:dyDescent="0.3">
      <c r="A2" s="349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1"/>
      <c r="O2" s="55"/>
      <c r="P2" s="19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</row>
    <row r="3" spans="1:73" ht="18.75" customHeight="1" x14ac:dyDescent="0.3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1"/>
      <c r="O3" s="55"/>
      <c r="P3" s="19"/>
      <c r="S3" s="22"/>
      <c r="T3" s="22"/>
      <c r="U3" s="22"/>
      <c r="V3" s="22"/>
      <c r="W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M3" s="22"/>
      <c r="BN3" s="22"/>
      <c r="BO3" s="22"/>
      <c r="BP3" s="22"/>
      <c r="BQ3" s="22"/>
      <c r="BR3" s="22"/>
      <c r="BS3" s="27"/>
      <c r="BT3" s="27"/>
      <c r="BU3" s="27"/>
    </row>
    <row r="4" spans="1:73" ht="18.75" customHeight="1" x14ac:dyDescent="0.3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4"/>
      <c r="O4" s="55"/>
      <c r="P4" s="19"/>
      <c r="Q4" s="345"/>
      <c r="R4" s="345"/>
      <c r="S4" s="345"/>
      <c r="T4" s="345"/>
      <c r="U4" s="345"/>
      <c r="V4" s="345"/>
      <c r="W4" s="345"/>
    </row>
    <row r="5" spans="1:73" ht="18.75" customHeight="1" thickBot="1" x14ac:dyDescent="0.35"/>
    <row r="6" spans="1:73" ht="39.75" customHeight="1" x14ac:dyDescent="0.3">
      <c r="A6" s="355" t="s">
        <v>92</v>
      </c>
      <c r="B6" s="356"/>
      <c r="C6" s="356"/>
      <c r="D6" s="356" t="s">
        <v>93</v>
      </c>
      <c r="E6" s="356"/>
      <c r="F6" s="356"/>
      <c r="G6" s="356"/>
      <c r="H6" s="356" t="s">
        <v>94</v>
      </c>
      <c r="I6" s="356"/>
      <c r="J6" s="356"/>
      <c r="K6" s="356"/>
      <c r="L6" s="356" t="s">
        <v>95</v>
      </c>
      <c r="M6" s="356" t="s">
        <v>96</v>
      </c>
      <c r="N6" s="367" t="s">
        <v>97</v>
      </c>
      <c r="R6" s="77"/>
    </row>
    <row r="7" spans="1:73" ht="56.25" customHeight="1" thickBot="1" x14ac:dyDescent="0.35">
      <c r="A7" s="38" t="s">
        <v>98</v>
      </c>
      <c r="B7" s="266" t="s">
        <v>99</v>
      </c>
      <c r="C7" s="266" t="s">
        <v>100</v>
      </c>
      <c r="D7" s="266" t="s">
        <v>101</v>
      </c>
      <c r="E7" s="266" t="s">
        <v>102</v>
      </c>
      <c r="F7" s="262" t="s">
        <v>103</v>
      </c>
      <c r="G7" s="262" t="s">
        <v>104</v>
      </c>
      <c r="H7" s="366" t="s">
        <v>105</v>
      </c>
      <c r="I7" s="366"/>
      <c r="J7" s="366" t="s">
        <v>106</v>
      </c>
      <c r="K7" s="366"/>
      <c r="L7" s="366"/>
      <c r="M7" s="366"/>
      <c r="N7" s="368"/>
      <c r="O7" s="365"/>
    </row>
    <row r="8" spans="1:73" ht="186.6" customHeight="1" x14ac:dyDescent="0.3">
      <c r="A8" s="357" t="s">
        <v>313</v>
      </c>
      <c r="B8" s="343" t="s">
        <v>107</v>
      </c>
      <c r="C8" s="343" t="s">
        <v>108</v>
      </c>
      <c r="D8" s="343" t="s">
        <v>109</v>
      </c>
      <c r="E8" s="343" t="s">
        <v>110</v>
      </c>
      <c r="F8" s="279" t="s">
        <v>111</v>
      </c>
      <c r="G8" s="278" t="s">
        <v>112</v>
      </c>
      <c r="H8" s="333" t="s">
        <v>30</v>
      </c>
      <c r="I8" s="344">
        <v>0.2</v>
      </c>
      <c r="J8" s="333" t="s">
        <v>84</v>
      </c>
      <c r="K8" s="344" t="s">
        <v>58</v>
      </c>
      <c r="L8" s="344" t="s">
        <v>29</v>
      </c>
      <c r="M8" s="362" t="s">
        <v>58</v>
      </c>
      <c r="N8" s="330" t="s">
        <v>123</v>
      </c>
      <c r="O8" s="365"/>
    </row>
    <row r="9" spans="1:73" ht="163.19999999999999" customHeight="1" x14ac:dyDescent="0.3">
      <c r="A9" s="358"/>
      <c r="B9" s="338"/>
      <c r="C9" s="338"/>
      <c r="D9" s="338"/>
      <c r="E9" s="338"/>
      <c r="F9" s="97" t="s">
        <v>113</v>
      </c>
      <c r="G9" s="280" t="s">
        <v>112</v>
      </c>
      <c r="H9" s="334"/>
      <c r="I9" s="360"/>
      <c r="J9" s="334"/>
      <c r="K9" s="334"/>
      <c r="L9" s="360"/>
      <c r="M9" s="338"/>
      <c r="N9" s="363"/>
      <c r="O9" s="365"/>
    </row>
    <row r="10" spans="1:73" ht="14.4" x14ac:dyDescent="0.3">
      <c r="A10" s="358"/>
      <c r="B10" s="338"/>
      <c r="C10" s="338"/>
      <c r="D10" s="338"/>
      <c r="E10" s="338"/>
      <c r="F10" s="97"/>
      <c r="G10" s="123"/>
      <c r="H10" s="334"/>
      <c r="I10" s="360"/>
      <c r="J10" s="334"/>
      <c r="K10" s="334"/>
      <c r="L10" s="360"/>
      <c r="M10" s="338"/>
      <c r="N10" s="363"/>
      <c r="O10" s="365"/>
    </row>
    <row r="11" spans="1:73" ht="14.4" x14ac:dyDescent="0.3">
      <c r="A11" s="358"/>
      <c r="B11" s="338"/>
      <c r="C11" s="338"/>
      <c r="D11" s="338"/>
      <c r="E11" s="338"/>
      <c r="F11" s="97"/>
      <c r="G11" s="123"/>
      <c r="H11" s="334"/>
      <c r="I11" s="360"/>
      <c r="J11" s="334"/>
      <c r="K11" s="334"/>
      <c r="L11" s="360"/>
      <c r="M11" s="338"/>
      <c r="N11" s="363"/>
      <c r="O11" s="365"/>
    </row>
    <row r="12" spans="1:73" ht="14.4" x14ac:dyDescent="0.3">
      <c r="A12" s="358"/>
      <c r="B12" s="338"/>
      <c r="C12" s="338"/>
      <c r="D12" s="338"/>
      <c r="E12" s="338"/>
      <c r="F12" s="97"/>
      <c r="G12" s="123"/>
      <c r="H12" s="334"/>
      <c r="I12" s="360"/>
      <c r="J12" s="334"/>
      <c r="K12" s="334"/>
      <c r="L12" s="360"/>
      <c r="M12" s="338"/>
      <c r="N12" s="363"/>
      <c r="O12" s="54"/>
    </row>
    <row r="13" spans="1:73" ht="16.2" customHeight="1" x14ac:dyDescent="0.3">
      <c r="A13" s="358"/>
      <c r="B13" s="338"/>
      <c r="C13" s="338"/>
      <c r="D13" s="338"/>
      <c r="E13" s="338"/>
      <c r="F13" s="97"/>
      <c r="G13" s="123"/>
      <c r="H13" s="334"/>
      <c r="I13" s="360"/>
      <c r="J13" s="334"/>
      <c r="K13" s="334"/>
      <c r="L13" s="360"/>
      <c r="M13" s="338"/>
      <c r="N13" s="363"/>
      <c r="O13" s="54"/>
    </row>
    <row r="14" spans="1:73" ht="14.4" x14ac:dyDescent="0.3">
      <c r="A14" s="358"/>
      <c r="B14" s="338"/>
      <c r="C14" s="338"/>
      <c r="D14" s="338"/>
      <c r="E14" s="338"/>
      <c r="F14" s="97"/>
      <c r="G14" s="123"/>
      <c r="H14" s="334"/>
      <c r="I14" s="360"/>
      <c r="J14" s="334"/>
      <c r="K14" s="334"/>
      <c r="L14" s="360"/>
      <c r="M14" s="338"/>
      <c r="N14" s="363"/>
      <c r="O14" s="54"/>
    </row>
    <row r="15" spans="1:73" ht="14.4" x14ac:dyDescent="0.3">
      <c r="A15" s="358"/>
      <c r="B15" s="338"/>
      <c r="C15" s="338"/>
      <c r="D15" s="338"/>
      <c r="E15" s="338"/>
      <c r="F15" s="97"/>
      <c r="G15" s="123"/>
      <c r="H15" s="334"/>
      <c r="I15" s="360"/>
      <c r="J15" s="334"/>
      <c r="K15" s="334"/>
      <c r="L15" s="360"/>
      <c r="M15" s="338"/>
      <c r="N15" s="363"/>
      <c r="O15" s="54"/>
    </row>
    <row r="16" spans="1:73" ht="14.4" x14ac:dyDescent="0.3">
      <c r="A16" s="358"/>
      <c r="B16" s="338"/>
      <c r="C16" s="338"/>
      <c r="D16" s="338"/>
      <c r="E16" s="338"/>
      <c r="F16" s="97"/>
      <c r="G16" s="123"/>
      <c r="H16" s="334"/>
      <c r="I16" s="360"/>
      <c r="J16" s="334"/>
      <c r="K16" s="334"/>
      <c r="L16" s="360"/>
      <c r="M16" s="338"/>
      <c r="N16" s="363"/>
      <c r="O16" s="54"/>
    </row>
    <row r="17" spans="1:25" ht="15" thickBot="1" x14ac:dyDescent="0.35">
      <c r="A17" s="359"/>
      <c r="B17" s="339"/>
      <c r="C17" s="339"/>
      <c r="D17" s="339"/>
      <c r="E17" s="339"/>
      <c r="F17" s="128"/>
      <c r="G17" s="132"/>
      <c r="H17" s="335"/>
      <c r="I17" s="361"/>
      <c r="J17" s="335"/>
      <c r="K17" s="335"/>
      <c r="L17" s="361"/>
      <c r="M17" s="339"/>
      <c r="N17" s="364"/>
      <c r="O17" s="54"/>
    </row>
    <row r="18" spans="1:25" ht="153.6" customHeight="1" x14ac:dyDescent="0.3">
      <c r="A18" s="369" t="s">
        <v>314</v>
      </c>
      <c r="B18" s="371" t="s">
        <v>107</v>
      </c>
      <c r="C18" s="371" t="s">
        <v>108</v>
      </c>
      <c r="D18" s="385" t="s">
        <v>114</v>
      </c>
      <c r="E18" s="371" t="s">
        <v>110</v>
      </c>
      <c r="F18" s="276" t="s">
        <v>115</v>
      </c>
      <c r="G18" s="277" t="s">
        <v>116</v>
      </c>
      <c r="H18" s="379" t="s">
        <v>30</v>
      </c>
      <c r="I18" s="336">
        <f>VLOOKUP(H18,Probabilidad!$C$4:$D$8,2,0)</f>
        <v>0.2</v>
      </c>
      <c r="J18" s="380" t="s">
        <v>84</v>
      </c>
      <c r="K18" s="336" t="s">
        <v>58</v>
      </c>
      <c r="L18" s="336" t="s">
        <v>29</v>
      </c>
      <c r="M18" s="337" t="s">
        <v>58</v>
      </c>
      <c r="N18" s="387" t="s">
        <v>123</v>
      </c>
      <c r="O18" s="54"/>
    </row>
    <row r="19" spans="1:25" ht="103.95" customHeight="1" x14ac:dyDescent="0.3">
      <c r="A19" s="369"/>
      <c r="B19" s="371"/>
      <c r="C19" s="371"/>
      <c r="D19" s="385"/>
      <c r="E19" s="371"/>
      <c r="F19" s="97" t="s">
        <v>117</v>
      </c>
      <c r="G19" s="268" t="s">
        <v>118</v>
      </c>
      <c r="H19" s="334"/>
      <c r="I19" s="334"/>
      <c r="J19" s="380"/>
      <c r="K19" s="334"/>
      <c r="L19" s="334"/>
      <c r="M19" s="338"/>
      <c r="N19" s="387"/>
      <c r="O19" s="54"/>
    </row>
    <row r="20" spans="1:25" ht="145.19999999999999" customHeight="1" x14ac:dyDescent="0.3">
      <c r="A20" s="369"/>
      <c r="B20" s="371"/>
      <c r="C20" s="371"/>
      <c r="D20" s="385"/>
      <c r="E20" s="371"/>
      <c r="F20" s="269" t="s">
        <v>119</v>
      </c>
      <c r="G20" s="123" t="s">
        <v>120</v>
      </c>
      <c r="H20" s="334"/>
      <c r="I20" s="334"/>
      <c r="J20" s="380"/>
      <c r="K20" s="334"/>
      <c r="L20" s="334"/>
      <c r="M20" s="338"/>
      <c r="N20" s="387"/>
      <c r="O20" s="54"/>
    </row>
    <row r="21" spans="1:25" ht="14.4" x14ac:dyDescent="0.3">
      <c r="A21" s="369"/>
      <c r="B21" s="371"/>
      <c r="C21" s="371"/>
      <c r="D21" s="385"/>
      <c r="E21" s="371"/>
      <c r="F21" s="97"/>
      <c r="G21" s="123"/>
      <c r="H21" s="334"/>
      <c r="I21" s="334"/>
      <c r="J21" s="380"/>
      <c r="K21" s="334"/>
      <c r="L21" s="334"/>
      <c r="M21" s="338"/>
      <c r="N21" s="387"/>
      <c r="O21" s="54"/>
    </row>
    <row r="22" spans="1:25" ht="14.4" x14ac:dyDescent="0.3">
      <c r="A22" s="369"/>
      <c r="B22" s="371"/>
      <c r="C22" s="371"/>
      <c r="D22" s="385"/>
      <c r="E22" s="371"/>
      <c r="F22" s="97"/>
      <c r="G22" s="123"/>
      <c r="H22" s="334"/>
      <c r="I22" s="334"/>
      <c r="J22" s="380"/>
      <c r="K22" s="334"/>
      <c r="L22" s="334"/>
      <c r="M22" s="338"/>
      <c r="N22" s="387"/>
      <c r="O22" s="54"/>
    </row>
    <row r="23" spans="1:25" ht="16.2" customHeight="1" x14ac:dyDescent="0.3">
      <c r="A23" s="369"/>
      <c r="B23" s="371"/>
      <c r="C23" s="371"/>
      <c r="D23" s="385"/>
      <c r="E23" s="371"/>
      <c r="F23" s="97"/>
      <c r="G23" s="123"/>
      <c r="H23" s="334"/>
      <c r="I23" s="334"/>
      <c r="J23" s="380"/>
      <c r="K23" s="334"/>
      <c r="L23" s="334"/>
      <c r="M23" s="338"/>
      <c r="N23" s="387"/>
      <c r="O23" s="54"/>
    </row>
    <row r="24" spans="1:25" ht="14.4" x14ac:dyDescent="0.3">
      <c r="A24" s="369"/>
      <c r="B24" s="371"/>
      <c r="C24" s="371"/>
      <c r="D24" s="385"/>
      <c r="E24" s="371"/>
      <c r="F24" s="97"/>
      <c r="G24" s="123"/>
      <c r="H24" s="334"/>
      <c r="I24" s="334"/>
      <c r="J24" s="380"/>
      <c r="K24" s="334"/>
      <c r="L24" s="334"/>
      <c r="M24" s="338"/>
      <c r="N24" s="387"/>
      <c r="O24" s="54"/>
    </row>
    <row r="25" spans="1:25" ht="14.4" x14ac:dyDescent="0.3">
      <c r="A25" s="369"/>
      <c r="B25" s="371"/>
      <c r="C25" s="371"/>
      <c r="D25" s="385"/>
      <c r="E25" s="371"/>
      <c r="F25" s="97"/>
      <c r="G25" s="123"/>
      <c r="H25" s="334"/>
      <c r="I25" s="334"/>
      <c r="J25" s="380"/>
      <c r="K25" s="334"/>
      <c r="L25" s="334"/>
      <c r="M25" s="338"/>
      <c r="N25" s="387"/>
      <c r="O25" s="54"/>
    </row>
    <row r="26" spans="1:25" ht="14.4" x14ac:dyDescent="0.3">
      <c r="A26" s="369"/>
      <c r="B26" s="371"/>
      <c r="C26" s="371"/>
      <c r="D26" s="385"/>
      <c r="E26" s="371"/>
      <c r="F26" s="97"/>
      <c r="G26" s="123"/>
      <c r="H26" s="334"/>
      <c r="I26" s="334"/>
      <c r="J26" s="380"/>
      <c r="K26" s="334"/>
      <c r="L26" s="334"/>
      <c r="M26" s="338"/>
      <c r="N26" s="387"/>
      <c r="O26" s="54"/>
    </row>
    <row r="27" spans="1:25" ht="15" thickBot="1" x14ac:dyDescent="0.35">
      <c r="A27" s="370"/>
      <c r="B27" s="372"/>
      <c r="C27" s="372"/>
      <c r="D27" s="386"/>
      <c r="E27" s="372"/>
      <c r="F27" s="128"/>
      <c r="G27" s="132"/>
      <c r="H27" s="335"/>
      <c r="I27" s="335"/>
      <c r="J27" s="381"/>
      <c r="K27" s="335"/>
      <c r="L27" s="335"/>
      <c r="M27" s="339"/>
      <c r="N27" s="388"/>
      <c r="O27" s="54"/>
    </row>
    <row r="28" spans="1:25" ht="14.7" hidden="1" customHeight="1" x14ac:dyDescent="0.3">
      <c r="A28" s="382"/>
      <c r="B28" s="340"/>
      <c r="C28" s="340"/>
      <c r="D28" s="340"/>
      <c r="E28" s="343"/>
      <c r="F28" s="263"/>
      <c r="G28" s="131"/>
      <c r="H28" s="333"/>
      <c r="I28" s="344" t="e">
        <f>VLOOKUP(H28,Probabilidad!$C$4:$D$8,2,0)</f>
        <v>#N/A</v>
      </c>
      <c r="J28" s="333"/>
      <c r="K28" s="344" t="e">
        <f>VLOOKUP(J28,'Impacto Corrupción'!$C$5:$F$7,3,0)</f>
        <v>#N/A</v>
      </c>
      <c r="L28" s="344" t="e">
        <f>VLOOKUP('Identificación de Riesgos'!I28:I37,Probabilidad!$A$4:$B$8,2,0)</f>
        <v>#N/A</v>
      </c>
      <c r="M28" s="344" t="e">
        <f t="shared" ref="M28" si="0">K28</f>
        <v>#N/A</v>
      </c>
      <c r="N28" s="330" t="e">
        <f>VLOOKUP(L28,$R$41:$W$45,MATCH(M28,$R$40:$U$40,0),0)</f>
        <v>#N/A</v>
      </c>
      <c r="O28" s="54"/>
      <c r="P28"/>
      <c r="Q28"/>
      <c r="R28"/>
      <c r="S28"/>
      <c r="T28"/>
      <c r="U28"/>
      <c r="V28"/>
      <c r="W28"/>
      <c r="X28"/>
      <c r="Y28"/>
    </row>
    <row r="29" spans="1:25" ht="15" hidden="1" customHeight="1" x14ac:dyDescent="0.3">
      <c r="A29" s="383"/>
      <c r="B29" s="341"/>
      <c r="C29" s="341"/>
      <c r="D29" s="341"/>
      <c r="E29" s="338"/>
      <c r="F29" s="97"/>
      <c r="G29" s="123"/>
      <c r="H29" s="334"/>
      <c r="I29" s="334"/>
      <c r="J29" s="334"/>
      <c r="K29" s="334"/>
      <c r="L29" s="334"/>
      <c r="M29" s="334"/>
      <c r="N29" s="331"/>
      <c r="O29" s="54"/>
      <c r="P29"/>
      <c r="Q29"/>
      <c r="R29"/>
      <c r="S29"/>
      <c r="T29"/>
      <c r="U29"/>
      <c r="V29"/>
      <c r="W29"/>
      <c r="X29"/>
      <c r="Y29"/>
    </row>
    <row r="30" spans="1:25" ht="15" hidden="1" customHeight="1" x14ac:dyDescent="0.3">
      <c r="A30" s="383"/>
      <c r="B30" s="341"/>
      <c r="C30" s="341"/>
      <c r="D30" s="341"/>
      <c r="E30" s="338"/>
      <c r="F30" s="97"/>
      <c r="G30" s="123"/>
      <c r="H30" s="334"/>
      <c r="I30" s="334"/>
      <c r="J30" s="334"/>
      <c r="K30" s="334"/>
      <c r="L30" s="334"/>
      <c r="M30" s="334"/>
      <c r="N30" s="331"/>
      <c r="O30" s="54"/>
      <c r="P30"/>
      <c r="Q30"/>
      <c r="R30"/>
      <c r="S30"/>
      <c r="T30"/>
      <c r="U30"/>
      <c r="V30"/>
      <c r="W30"/>
      <c r="X30"/>
      <c r="Y30"/>
    </row>
    <row r="31" spans="1:25" ht="15" hidden="1" customHeight="1" x14ac:dyDescent="0.3">
      <c r="A31" s="383"/>
      <c r="B31" s="341"/>
      <c r="C31" s="341"/>
      <c r="D31" s="341"/>
      <c r="E31" s="338"/>
      <c r="F31" s="97"/>
      <c r="G31" s="123"/>
      <c r="H31" s="334"/>
      <c r="I31" s="334"/>
      <c r="J31" s="334"/>
      <c r="K31" s="334"/>
      <c r="L31" s="334"/>
      <c r="M31" s="334"/>
      <c r="N31" s="331"/>
      <c r="O31" s="54"/>
      <c r="P31"/>
      <c r="Q31"/>
      <c r="R31"/>
      <c r="S31"/>
      <c r="T31"/>
      <c r="U31"/>
      <c r="V31"/>
      <c r="W31"/>
      <c r="X31"/>
      <c r="Y31"/>
    </row>
    <row r="32" spans="1:25" ht="15.75" hidden="1" customHeight="1" x14ac:dyDescent="0.3">
      <c r="A32" s="383"/>
      <c r="B32" s="341"/>
      <c r="C32" s="341"/>
      <c r="D32" s="341"/>
      <c r="E32" s="338"/>
      <c r="F32" s="97"/>
      <c r="G32" s="123"/>
      <c r="H32" s="334"/>
      <c r="I32" s="334"/>
      <c r="J32" s="334"/>
      <c r="K32" s="334"/>
      <c r="L32" s="334"/>
      <c r="M32" s="334"/>
      <c r="N32" s="331"/>
      <c r="O32" s="54"/>
      <c r="P32"/>
      <c r="Q32"/>
      <c r="R32"/>
      <c r="S32"/>
      <c r="T32"/>
      <c r="U32"/>
      <c r="V32"/>
      <c r="W32"/>
      <c r="X32"/>
      <c r="Y32"/>
    </row>
    <row r="33" spans="1:25" ht="16.2" hidden="1" customHeight="1" x14ac:dyDescent="0.3">
      <c r="A33" s="383"/>
      <c r="B33" s="341"/>
      <c r="C33" s="341"/>
      <c r="D33" s="341"/>
      <c r="E33" s="338"/>
      <c r="F33" s="97"/>
      <c r="G33" s="123"/>
      <c r="H33" s="334"/>
      <c r="I33" s="334"/>
      <c r="J33" s="334"/>
      <c r="K33" s="334"/>
      <c r="L33" s="334"/>
      <c r="M33" s="334"/>
      <c r="N33" s="331"/>
      <c r="O33" s="54"/>
      <c r="P33"/>
      <c r="Q33"/>
      <c r="R33"/>
      <c r="S33"/>
      <c r="T33"/>
      <c r="U33"/>
      <c r="V33"/>
      <c r="W33"/>
      <c r="X33"/>
      <c r="Y33"/>
    </row>
    <row r="34" spans="1:25" ht="15" hidden="1" customHeight="1" x14ac:dyDescent="0.3">
      <c r="A34" s="383"/>
      <c r="B34" s="341"/>
      <c r="C34" s="341"/>
      <c r="D34" s="341"/>
      <c r="E34" s="338"/>
      <c r="F34" s="97"/>
      <c r="G34" s="123"/>
      <c r="H34" s="334"/>
      <c r="I34" s="334"/>
      <c r="J34" s="334"/>
      <c r="K34" s="334"/>
      <c r="L34" s="334"/>
      <c r="M34" s="334"/>
      <c r="N34" s="331"/>
      <c r="O34" s="54"/>
      <c r="P34"/>
      <c r="Q34"/>
      <c r="R34"/>
      <c r="S34"/>
      <c r="T34"/>
      <c r="U34"/>
      <c r="V34"/>
      <c r="W34"/>
      <c r="X34"/>
      <c r="Y34"/>
    </row>
    <row r="35" spans="1:25" ht="15.75" hidden="1" customHeight="1" x14ac:dyDescent="0.3">
      <c r="A35" s="383"/>
      <c r="B35" s="341"/>
      <c r="C35" s="341"/>
      <c r="D35" s="341"/>
      <c r="E35" s="338"/>
      <c r="F35" s="97"/>
      <c r="G35" s="123"/>
      <c r="H35" s="334"/>
      <c r="I35" s="334"/>
      <c r="J35" s="334"/>
      <c r="K35" s="334"/>
      <c r="L35" s="334"/>
      <c r="M35" s="334"/>
      <c r="N35" s="331"/>
      <c r="O35" s="54"/>
      <c r="P35"/>
      <c r="Q35"/>
      <c r="R35"/>
      <c r="S35"/>
      <c r="T35"/>
      <c r="U35"/>
      <c r="V35"/>
      <c r="W35"/>
      <c r="X35"/>
      <c r="Y35"/>
    </row>
    <row r="36" spans="1:25" ht="14.4" hidden="1" x14ac:dyDescent="0.3">
      <c r="A36" s="383"/>
      <c r="B36" s="341"/>
      <c r="C36" s="341"/>
      <c r="D36" s="341"/>
      <c r="E36" s="338"/>
      <c r="F36" s="97"/>
      <c r="G36" s="123"/>
      <c r="H36" s="334"/>
      <c r="I36" s="334"/>
      <c r="J36" s="334"/>
      <c r="K36" s="334"/>
      <c r="L36" s="334"/>
      <c r="M36" s="334"/>
      <c r="N36" s="331"/>
      <c r="O36" s="54"/>
      <c r="P36"/>
      <c r="Q36"/>
      <c r="R36"/>
      <c r="S36"/>
      <c r="T36"/>
      <c r="U36"/>
      <c r="V36"/>
      <c r="W36"/>
      <c r="X36"/>
      <c r="Y36"/>
    </row>
    <row r="37" spans="1:25" ht="15" hidden="1" thickBot="1" x14ac:dyDescent="0.35">
      <c r="A37" s="384"/>
      <c r="B37" s="342"/>
      <c r="C37" s="342"/>
      <c r="D37" s="342"/>
      <c r="E37" s="339"/>
      <c r="F37" s="128"/>
      <c r="G37" s="132"/>
      <c r="H37" s="335"/>
      <c r="I37" s="335"/>
      <c r="J37" s="335"/>
      <c r="K37" s="335"/>
      <c r="L37" s="335"/>
      <c r="M37" s="335"/>
      <c r="N37" s="332"/>
      <c r="O37" s="54"/>
      <c r="P37"/>
      <c r="Q37"/>
      <c r="R37"/>
      <c r="S37"/>
      <c r="T37"/>
      <c r="U37"/>
      <c r="V37"/>
      <c r="W37"/>
      <c r="X37"/>
      <c r="Y37"/>
    </row>
    <row r="38" spans="1:25" ht="18.75" hidden="1" customHeight="1" x14ac:dyDescent="0.3"/>
    <row r="39" spans="1:25" ht="18.75" customHeight="1" x14ac:dyDescent="0.3">
      <c r="D39" s="192"/>
      <c r="E39" s="192"/>
      <c r="R39" s="23"/>
    </row>
    <row r="40" spans="1:25" ht="18.75" customHeight="1" thickBot="1" x14ac:dyDescent="0.35">
      <c r="D40" s="192"/>
      <c r="E40" s="192"/>
      <c r="S40" s="21" t="s">
        <v>55</v>
      </c>
      <c r="T40" s="21" t="s">
        <v>58</v>
      </c>
      <c r="U40" s="21" t="s">
        <v>90</v>
      </c>
    </row>
    <row r="41" spans="1:25" ht="18.75" customHeight="1" thickBot="1" x14ac:dyDescent="0.35">
      <c r="D41" s="192"/>
      <c r="E41" s="192"/>
      <c r="P41" s="376" t="s">
        <v>121</v>
      </c>
      <c r="Q41" s="64" t="s">
        <v>41</v>
      </c>
      <c r="R41" s="82" t="s">
        <v>41</v>
      </c>
      <c r="S41" s="79" t="s">
        <v>122</v>
      </c>
      <c r="T41" s="79" t="s">
        <v>122</v>
      </c>
      <c r="U41" s="79" t="s">
        <v>122</v>
      </c>
    </row>
    <row r="42" spans="1:25" ht="18.75" customHeight="1" x14ac:dyDescent="0.3">
      <c r="D42" s="192"/>
      <c r="E42" s="192"/>
      <c r="P42" s="377"/>
      <c r="Q42" s="63" t="s">
        <v>38</v>
      </c>
      <c r="R42" s="82" t="s">
        <v>38</v>
      </c>
      <c r="S42" s="78" t="s">
        <v>123</v>
      </c>
      <c r="T42" s="79" t="s">
        <v>122</v>
      </c>
      <c r="U42" s="79" t="s">
        <v>122</v>
      </c>
    </row>
    <row r="43" spans="1:25" ht="18.75" customHeight="1" x14ac:dyDescent="0.3">
      <c r="D43" s="192"/>
      <c r="E43" s="192"/>
      <c r="P43" s="377"/>
      <c r="Q43" s="62" t="s">
        <v>35</v>
      </c>
      <c r="R43" s="82" t="s">
        <v>35</v>
      </c>
      <c r="S43" s="78" t="s">
        <v>123</v>
      </c>
      <c r="T43" s="79" t="s">
        <v>122</v>
      </c>
      <c r="U43" s="79" t="s">
        <v>122</v>
      </c>
    </row>
    <row r="44" spans="1:25" ht="18.75" customHeight="1" x14ac:dyDescent="0.3">
      <c r="D44" s="192"/>
      <c r="E44" s="192"/>
      <c r="P44" s="377"/>
      <c r="Q44" s="60" t="s">
        <v>32</v>
      </c>
      <c r="R44" s="82" t="s">
        <v>32</v>
      </c>
      <c r="S44" s="24" t="s">
        <v>55</v>
      </c>
      <c r="T44" s="78" t="s">
        <v>123</v>
      </c>
      <c r="U44" s="79" t="s">
        <v>122</v>
      </c>
    </row>
    <row r="45" spans="1:25" ht="18.75" customHeight="1" thickBot="1" x14ac:dyDescent="0.35">
      <c r="D45" s="192"/>
      <c r="E45" s="192"/>
      <c r="P45" s="378"/>
      <c r="Q45" s="58" t="s">
        <v>29</v>
      </c>
      <c r="R45" s="82" t="s">
        <v>29</v>
      </c>
      <c r="S45" s="24" t="s">
        <v>55</v>
      </c>
      <c r="T45" s="78" t="s">
        <v>123</v>
      </c>
      <c r="U45" s="79" t="s">
        <v>122</v>
      </c>
    </row>
    <row r="46" spans="1:25" ht="18.75" customHeight="1" thickBot="1" x14ac:dyDescent="0.35">
      <c r="D46" s="192"/>
      <c r="E46" s="192"/>
      <c r="Q46" s="25"/>
      <c r="R46" s="25"/>
      <c r="S46" s="26"/>
    </row>
    <row r="47" spans="1:25" ht="18.75" customHeight="1" thickBot="1" x14ac:dyDescent="0.35">
      <c r="D47" s="192"/>
      <c r="E47" s="192"/>
      <c r="P47" s="25"/>
      <c r="Q47" s="25"/>
      <c r="R47" s="25"/>
      <c r="S47" s="179" t="s">
        <v>124</v>
      </c>
      <c r="T47" s="180" t="s">
        <v>125</v>
      </c>
      <c r="U47" s="181" t="s">
        <v>126</v>
      </c>
    </row>
    <row r="48" spans="1:25" ht="18.75" customHeight="1" thickBot="1" x14ac:dyDescent="0.35">
      <c r="D48" s="192"/>
      <c r="E48" s="192"/>
      <c r="P48" s="25"/>
      <c r="Q48" s="25"/>
      <c r="R48" s="25"/>
      <c r="S48" s="373" t="s">
        <v>47</v>
      </c>
      <c r="T48" s="374"/>
      <c r="U48" s="375"/>
    </row>
    <row r="49" spans="18:18" ht="18.75" customHeight="1" x14ac:dyDescent="0.3">
      <c r="R49" s="23"/>
    </row>
    <row r="50" spans="18:18" ht="18.75" customHeight="1" x14ac:dyDescent="0.3">
      <c r="R50" s="23"/>
    </row>
  </sheetData>
  <mergeCells count="49">
    <mergeCell ref="A18:A27"/>
    <mergeCell ref="B18:B27"/>
    <mergeCell ref="S48:U48"/>
    <mergeCell ref="P41:P45"/>
    <mergeCell ref="K28:K37"/>
    <mergeCell ref="C18:C27"/>
    <mergeCell ref="H18:H27"/>
    <mergeCell ref="J28:J37"/>
    <mergeCell ref="I28:I37"/>
    <mergeCell ref="J18:J27"/>
    <mergeCell ref="A28:A37"/>
    <mergeCell ref="B28:B37"/>
    <mergeCell ref="C28:C37"/>
    <mergeCell ref="D18:D27"/>
    <mergeCell ref="E18:E27"/>
    <mergeCell ref="N18:N27"/>
    <mergeCell ref="H8:H17"/>
    <mergeCell ref="K8:K17"/>
    <mergeCell ref="E8:E17"/>
    <mergeCell ref="D8:D17"/>
    <mergeCell ref="I8:I17"/>
    <mergeCell ref="J8:J17"/>
    <mergeCell ref="N6:N7"/>
    <mergeCell ref="H7:I7"/>
    <mergeCell ref="H6:K6"/>
    <mergeCell ref="J7:K7"/>
    <mergeCell ref="D6:G6"/>
    <mergeCell ref="D28:D37"/>
    <mergeCell ref="E28:E37"/>
    <mergeCell ref="L28:L37"/>
    <mergeCell ref="M28:M37"/>
    <mergeCell ref="Q4:W4"/>
    <mergeCell ref="A1:N4"/>
    <mergeCell ref="A6:C6"/>
    <mergeCell ref="A8:A17"/>
    <mergeCell ref="L8:L17"/>
    <mergeCell ref="M8:M17"/>
    <mergeCell ref="N8:N17"/>
    <mergeCell ref="B8:B17"/>
    <mergeCell ref="C8:C17"/>
    <mergeCell ref="O7:O11"/>
    <mergeCell ref="L6:L7"/>
    <mergeCell ref="M6:M7"/>
    <mergeCell ref="N28:N37"/>
    <mergeCell ref="H28:H37"/>
    <mergeCell ref="I18:I27"/>
    <mergeCell ref="K18:K27"/>
    <mergeCell ref="L18:L27"/>
    <mergeCell ref="M18:M27"/>
  </mergeCells>
  <phoneticPr fontId="56" type="noConversion"/>
  <conditionalFormatting sqref="I8:I37">
    <cfRule type="cellIs" dxfId="48" priority="250" operator="equal">
      <formula>0.2</formula>
    </cfRule>
    <cfRule type="cellIs" dxfId="47" priority="251" operator="equal">
      <formula>0.4</formula>
    </cfRule>
    <cfRule type="cellIs" dxfId="46" priority="252" operator="equal">
      <formula>0.6</formula>
    </cfRule>
    <cfRule type="cellIs" dxfId="45" priority="253" operator="equal">
      <formula>0.8</formula>
    </cfRule>
    <cfRule type="cellIs" dxfId="44" priority="254" operator="equal">
      <formula>1</formula>
    </cfRule>
  </conditionalFormatting>
  <conditionalFormatting sqref="K8:K37">
    <cfRule type="cellIs" dxfId="43" priority="1" operator="equal">
      <formula>0.2</formula>
    </cfRule>
    <cfRule type="cellIs" dxfId="42" priority="2" operator="equal">
      <formula>0.4</formula>
    </cfRule>
    <cfRule type="cellIs" dxfId="41" priority="3" operator="equal">
      <formula>0.6</formula>
    </cfRule>
    <cfRule type="cellIs" dxfId="40" priority="4" operator="equal">
      <formula>0.8</formula>
    </cfRule>
    <cfRule type="cellIs" dxfId="39" priority="5" operator="equal">
      <formula>1</formula>
    </cfRule>
  </conditionalFormatting>
  <conditionalFormatting sqref="L8:L37 M28:M37">
    <cfRule type="cellIs" dxfId="38" priority="25" operator="equal">
      <formula>"Rara vez"</formula>
    </cfRule>
    <cfRule type="cellIs" dxfId="37" priority="26" operator="equal">
      <formula>"Improbable"</formula>
    </cfRule>
    <cfRule type="cellIs" dxfId="36" priority="27" operator="equal">
      <formula>"Posible"</formula>
    </cfRule>
    <cfRule type="cellIs" dxfId="35" priority="28" operator="equal">
      <formula>"Probable"</formula>
    </cfRule>
    <cfRule type="cellIs" dxfId="34" priority="29" operator="equal">
      <formula>"Casi seguro"</formula>
    </cfRule>
  </conditionalFormatting>
  <conditionalFormatting sqref="M8:M27">
    <cfRule type="cellIs" dxfId="33" priority="20" operator="equal">
      <formula>"Leve"</formula>
    </cfRule>
    <cfRule type="cellIs" dxfId="32" priority="21" operator="equal">
      <formula>"Menor"</formula>
    </cfRule>
    <cfRule type="cellIs" dxfId="31" priority="22" operator="equal">
      <formula>"Moderado"</formula>
    </cfRule>
    <cfRule type="cellIs" dxfId="30" priority="23" operator="equal">
      <formula>"Mayor"</formula>
    </cfRule>
    <cfRule type="cellIs" dxfId="29" priority="24" operator="equal">
      <formula>"Catastrófico"</formula>
    </cfRule>
  </conditionalFormatting>
  <conditionalFormatting sqref="N8:N37">
    <cfRule type="cellIs" dxfId="28" priority="16" operator="equal">
      <formula>"Bajo"</formula>
    </cfRule>
    <cfRule type="cellIs" dxfId="27" priority="17" operator="equal">
      <formula>"Moderado"</formula>
    </cfRule>
    <cfRule type="cellIs" dxfId="26" priority="18" operator="equal">
      <formula>"Alto"</formula>
    </cfRule>
    <cfRule type="cellIs" dxfId="25" priority="19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60"/>
  <sheetViews>
    <sheetView topLeftCell="A42" zoomScale="85" zoomScaleNormal="85" workbookViewId="0">
      <selection activeCell="D42" sqref="D42"/>
    </sheetView>
  </sheetViews>
  <sheetFormatPr baseColWidth="10" defaultColWidth="11.44140625" defaultRowHeight="14.4" x14ac:dyDescent="0.3"/>
  <cols>
    <col min="2" max="2" width="24.44140625" customWidth="1"/>
    <col min="3" max="3" width="37.6640625" customWidth="1"/>
    <col min="4" max="4" width="33.44140625" customWidth="1"/>
    <col min="5" max="5" width="35.33203125" customWidth="1"/>
    <col min="6" max="6" width="37.44140625" bestFit="1" customWidth="1"/>
    <col min="7" max="7" width="44.33203125" customWidth="1"/>
    <col min="8" max="8" width="36.33203125" customWidth="1"/>
  </cols>
  <sheetData>
    <row r="2" spans="2:7" x14ac:dyDescent="0.3">
      <c r="B2" s="389" t="s">
        <v>127</v>
      </c>
      <c r="C2" s="389"/>
      <c r="D2" s="389"/>
      <c r="E2" s="389"/>
    </row>
    <row r="3" spans="2:7" x14ac:dyDescent="0.3">
      <c r="E3" s="34"/>
      <c r="F3" s="33" t="s">
        <v>128</v>
      </c>
      <c r="G3" s="33"/>
    </row>
    <row r="4" spans="2:7" x14ac:dyDescent="0.3">
      <c r="B4" s="38" t="s">
        <v>99</v>
      </c>
      <c r="C4" s="36" t="s">
        <v>129</v>
      </c>
      <c r="D4" s="73" t="s">
        <v>130</v>
      </c>
      <c r="E4" s="33" t="s">
        <v>131</v>
      </c>
      <c r="F4" s="33" t="s">
        <v>132</v>
      </c>
      <c r="G4" s="33" t="s">
        <v>133</v>
      </c>
    </row>
    <row r="5" spans="2:7" ht="28.8" x14ac:dyDescent="0.3">
      <c r="B5" s="32" t="s">
        <v>134</v>
      </c>
      <c r="C5" s="37" t="s">
        <v>135</v>
      </c>
      <c r="D5" s="39" t="s">
        <v>132</v>
      </c>
      <c r="E5" s="58" t="s">
        <v>136</v>
      </c>
      <c r="F5" s="69" t="s">
        <v>137</v>
      </c>
      <c r="G5" s="35" t="s">
        <v>138</v>
      </c>
    </row>
    <row r="6" spans="2:7" x14ac:dyDescent="0.3">
      <c r="B6" s="32" t="s">
        <v>139</v>
      </c>
      <c r="C6" s="37" t="s">
        <v>140</v>
      </c>
      <c r="D6" s="39" t="s">
        <v>133</v>
      </c>
      <c r="E6" s="60" t="s">
        <v>141</v>
      </c>
      <c r="F6" s="68" t="s">
        <v>142</v>
      </c>
      <c r="G6" s="35" t="s">
        <v>143</v>
      </c>
    </row>
    <row r="7" spans="2:7" ht="28.8" x14ac:dyDescent="0.3">
      <c r="B7" s="32" t="s">
        <v>144</v>
      </c>
      <c r="C7" s="37" t="s">
        <v>145</v>
      </c>
      <c r="E7" s="62" t="s">
        <v>146</v>
      </c>
      <c r="F7" s="70" t="s">
        <v>55</v>
      </c>
      <c r="G7" s="35" t="s">
        <v>147</v>
      </c>
    </row>
    <row r="8" spans="2:7" x14ac:dyDescent="0.3">
      <c r="B8" s="32" t="s">
        <v>148</v>
      </c>
      <c r="C8" s="37" t="s">
        <v>149</v>
      </c>
      <c r="E8" s="63" t="s">
        <v>150</v>
      </c>
      <c r="F8" s="71" t="s">
        <v>58</v>
      </c>
      <c r="G8" s="32"/>
    </row>
    <row r="9" spans="2:7" ht="15" thickBot="1" x14ac:dyDescent="0.35">
      <c r="C9" s="37" t="s">
        <v>151</v>
      </c>
      <c r="E9" s="64" t="s">
        <v>152</v>
      </c>
      <c r="F9" s="72" t="s">
        <v>90</v>
      </c>
      <c r="G9" s="32"/>
    </row>
    <row r="10" spans="2:7" x14ac:dyDescent="0.3">
      <c r="C10" s="37" t="s">
        <v>153</v>
      </c>
    </row>
    <row r="11" spans="2:7" x14ac:dyDescent="0.3">
      <c r="C11" s="37" t="s">
        <v>154</v>
      </c>
    </row>
    <row r="12" spans="2:7" x14ac:dyDescent="0.3">
      <c r="C12" s="37" t="s">
        <v>155</v>
      </c>
    </row>
    <row r="13" spans="2:7" x14ac:dyDescent="0.3">
      <c r="C13" s="37" t="s">
        <v>156</v>
      </c>
    </row>
    <row r="14" spans="2:7" x14ac:dyDescent="0.3">
      <c r="C14" s="37" t="s">
        <v>157</v>
      </c>
    </row>
    <row r="15" spans="2:7" ht="57.6" x14ac:dyDescent="0.3">
      <c r="C15" s="37" t="s">
        <v>158</v>
      </c>
    </row>
    <row r="16" spans="2:7" x14ac:dyDescent="0.3">
      <c r="C16" s="37" t="s">
        <v>159</v>
      </c>
    </row>
    <row r="17" spans="1:10" x14ac:dyDescent="0.3">
      <c r="C17" s="37" t="s">
        <v>160</v>
      </c>
    </row>
    <row r="18" spans="1:10" x14ac:dyDescent="0.3">
      <c r="C18" s="37" t="s">
        <v>161</v>
      </c>
    </row>
    <row r="19" spans="1:10" x14ac:dyDescent="0.3">
      <c r="C19" s="37" t="s">
        <v>162</v>
      </c>
    </row>
    <row r="20" spans="1:10" x14ac:dyDescent="0.3">
      <c r="C20" s="37" t="s">
        <v>163</v>
      </c>
    </row>
    <row r="21" spans="1:10" x14ac:dyDescent="0.3">
      <c r="C21" s="37" t="s">
        <v>164</v>
      </c>
    </row>
    <row r="22" spans="1:10" x14ac:dyDescent="0.3">
      <c r="C22" s="37" t="s">
        <v>165</v>
      </c>
    </row>
    <row r="23" spans="1:10" ht="28.8" x14ac:dyDescent="0.3">
      <c r="C23" s="37" t="s">
        <v>166</v>
      </c>
    </row>
    <row r="26" spans="1:10" x14ac:dyDescent="0.3">
      <c r="B26" s="389" t="s">
        <v>167</v>
      </c>
      <c r="C26" s="389"/>
      <c r="D26" s="389"/>
      <c r="E26" s="389"/>
      <c r="F26" s="389"/>
      <c r="G26" s="389"/>
      <c r="H26" s="389"/>
    </row>
    <row r="27" spans="1:10" x14ac:dyDescent="0.3">
      <c r="B27" t="s">
        <v>168</v>
      </c>
      <c r="C27" t="s">
        <v>169</v>
      </c>
      <c r="E27" t="s">
        <v>170</v>
      </c>
      <c r="F27" t="s">
        <v>171</v>
      </c>
      <c r="H27" s="81" t="s">
        <v>172</v>
      </c>
      <c r="I27" s="81" t="s">
        <v>173</v>
      </c>
      <c r="J27" s="81" t="s">
        <v>174</v>
      </c>
    </row>
    <row r="28" spans="1:10" x14ac:dyDescent="0.3">
      <c r="A28" s="390" t="s">
        <v>121</v>
      </c>
      <c r="B28" t="s">
        <v>175</v>
      </c>
      <c r="C28" s="80">
        <v>0.25</v>
      </c>
      <c r="E28" t="s">
        <v>176</v>
      </c>
      <c r="F28" s="80">
        <v>0.25</v>
      </c>
      <c r="H28" t="s">
        <v>177</v>
      </c>
      <c r="I28" t="s">
        <v>178</v>
      </c>
      <c r="J28" t="s">
        <v>179</v>
      </c>
    </row>
    <row r="29" spans="1:10" x14ac:dyDescent="0.3">
      <c r="A29" s="390"/>
      <c r="B29" t="s">
        <v>180</v>
      </c>
      <c r="C29" s="80">
        <v>0.15</v>
      </c>
      <c r="E29" t="s">
        <v>181</v>
      </c>
      <c r="F29" s="80">
        <v>0.15</v>
      </c>
      <c r="H29" t="s">
        <v>182</v>
      </c>
      <c r="I29" t="s">
        <v>183</v>
      </c>
      <c r="J29" t="s">
        <v>184</v>
      </c>
    </row>
    <row r="30" spans="1:10" x14ac:dyDescent="0.3">
      <c r="A30" t="s">
        <v>47</v>
      </c>
      <c r="B30" t="s">
        <v>185</v>
      </c>
      <c r="C30" s="80">
        <v>0.1</v>
      </c>
    </row>
    <row r="31" spans="1:10" ht="25.95" customHeight="1" x14ac:dyDescent="0.3">
      <c r="B31" t="s">
        <v>186</v>
      </c>
      <c r="C31" t="s">
        <v>187</v>
      </c>
    </row>
    <row r="32" spans="1:10" x14ac:dyDescent="0.3">
      <c r="B32" t="s">
        <v>168</v>
      </c>
    </row>
    <row r="33" spans="2:4" x14ac:dyDescent="0.3">
      <c r="B33" t="s">
        <v>121</v>
      </c>
    </row>
    <row r="34" spans="2:4" x14ac:dyDescent="0.3">
      <c r="B34" t="s">
        <v>47</v>
      </c>
    </row>
    <row r="39" spans="2:4" x14ac:dyDescent="0.3">
      <c r="B39" s="129" t="s">
        <v>188</v>
      </c>
      <c r="C39" s="129" t="s">
        <v>189</v>
      </c>
      <c r="D39" s="129" t="s">
        <v>190</v>
      </c>
    </row>
    <row r="40" spans="2:4" ht="68.400000000000006" x14ac:dyDescent="0.3">
      <c r="B40" s="53" t="s">
        <v>4</v>
      </c>
      <c r="C40" s="53" t="s">
        <v>11</v>
      </c>
      <c r="D40" s="53" t="s">
        <v>18</v>
      </c>
    </row>
    <row r="41" spans="2:4" ht="79.8" x14ac:dyDescent="0.3">
      <c r="B41" s="53" t="s">
        <v>5</v>
      </c>
      <c r="C41" s="53" t="s">
        <v>15</v>
      </c>
      <c r="D41" s="53" t="s">
        <v>21</v>
      </c>
    </row>
    <row r="42" spans="2:4" ht="57" x14ac:dyDescent="0.3">
      <c r="B42" s="53" t="s">
        <v>6</v>
      </c>
      <c r="C42" s="53" t="s">
        <v>12</v>
      </c>
      <c r="D42" s="53" t="s">
        <v>22</v>
      </c>
    </row>
    <row r="43" spans="2:4" ht="71.25" customHeight="1" x14ac:dyDescent="0.3">
      <c r="B43" s="53" t="s">
        <v>7</v>
      </c>
      <c r="C43" s="53" t="s">
        <v>14</v>
      </c>
      <c r="D43" s="53" t="s">
        <v>19</v>
      </c>
    </row>
    <row r="44" spans="2:4" ht="114" customHeight="1" x14ac:dyDescent="0.3">
      <c r="B44" s="53" t="s">
        <v>8</v>
      </c>
      <c r="C44" s="53" t="s">
        <v>13</v>
      </c>
      <c r="D44" s="53" t="s">
        <v>20</v>
      </c>
    </row>
    <row r="45" spans="2:4" ht="45.6" x14ac:dyDescent="0.3">
      <c r="B45" s="53" t="s">
        <v>9</v>
      </c>
      <c r="C45" s="53" t="s">
        <v>16</v>
      </c>
      <c r="D45" s="53" t="s">
        <v>23</v>
      </c>
    </row>
    <row r="46" spans="2:4" x14ac:dyDescent="0.3">
      <c r="C46" s="1"/>
      <c r="D46" s="52"/>
    </row>
    <row r="47" spans="2:4" x14ac:dyDescent="0.3">
      <c r="B47" s="1"/>
      <c r="C47" s="1"/>
      <c r="D47" s="52"/>
    </row>
    <row r="48" spans="2:4" x14ac:dyDescent="0.3">
      <c r="B48" s="52" t="s">
        <v>191</v>
      </c>
      <c r="C48" s="1"/>
      <c r="D48" s="52"/>
    </row>
    <row r="49" spans="2:4" x14ac:dyDescent="0.3">
      <c r="B49" s="1" t="s">
        <v>192</v>
      </c>
      <c r="C49" s="1"/>
      <c r="D49" s="52"/>
    </row>
    <row r="50" spans="2:4" x14ac:dyDescent="0.3">
      <c r="B50" s="1" t="s">
        <v>193</v>
      </c>
      <c r="C50" s="1"/>
      <c r="D50" s="1"/>
    </row>
    <row r="53" spans="2:4" x14ac:dyDescent="0.3">
      <c r="B53" s="129" t="s">
        <v>194</v>
      </c>
      <c r="C53" s="130" t="s">
        <v>195</v>
      </c>
    </row>
    <row r="54" spans="2:4" x14ac:dyDescent="0.3">
      <c r="B54" t="s">
        <v>196</v>
      </c>
      <c r="C54" t="s">
        <v>197</v>
      </c>
    </row>
    <row r="55" spans="2:4" x14ac:dyDescent="0.3">
      <c r="B55" t="s">
        <v>198</v>
      </c>
      <c r="C55" t="s">
        <v>199</v>
      </c>
    </row>
    <row r="56" spans="2:4" x14ac:dyDescent="0.3">
      <c r="B56" t="s">
        <v>110</v>
      </c>
      <c r="C56" t="s">
        <v>200</v>
      </c>
    </row>
    <row r="57" spans="2:4" x14ac:dyDescent="0.3">
      <c r="B57" t="s">
        <v>201</v>
      </c>
      <c r="C57" t="s">
        <v>202</v>
      </c>
    </row>
    <row r="58" spans="2:4" x14ac:dyDescent="0.3">
      <c r="B58" t="s">
        <v>203</v>
      </c>
      <c r="C58" t="s">
        <v>204</v>
      </c>
    </row>
    <row r="59" spans="2:4" x14ac:dyDescent="0.3">
      <c r="B59" t="s">
        <v>205</v>
      </c>
      <c r="C59" t="s">
        <v>199</v>
      </c>
    </row>
    <row r="60" spans="2:4" x14ac:dyDescent="0.3">
      <c r="B60" t="s">
        <v>206</v>
      </c>
      <c r="C60" s="52"/>
    </row>
  </sheetData>
  <mergeCells count="3">
    <mergeCell ref="B2:E2"/>
    <mergeCell ref="B26:H26"/>
    <mergeCell ref="A28:A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F570-423D-4950-A27B-D1D472277F29}">
  <dimension ref="A1:DD46"/>
  <sheetViews>
    <sheetView showGridLines="0" zoomScale="50" zoomScaleNormal="50" zoomScaleSheetLayoutView="40" workbookViewId="0">
      <selection activeCell="B7" sqref="B7:B16"/>
    </sheetView>
  </sheetViews>
  <sheetFormatPr baseColWidth="10" defaultColWidth="11.44140625" defaultRowHeight="13.8" x14ac:dyDescent="0.25"/>
  <cols>
    <col min="1" max="1" width="26.6640625" style="56" customWidth="1"/>
    <col min="2" max="2" width="39.33203125" style="56" customWidth="1"/>
    <col min="3" max="3" width="48.6640625" style="250" customWidth="1"/>
    <col min="4" max="4" width="44.6640625" style="149" customWidth="1"/>
    <col min="5" max="5" width="4.33203125" style="56" customWidth="1"/>
    <col min="6" max="6" width="33.6640625" style="149" customWidth="1"/>
    <col min="7" max="7" width="37.6640625" style="149" customWidth="1"/>
    <col min="8" max="8" width="51.33203125" style="149" customWidth="1"/>
    <col min="9" max="9" width="52.6640625" style="149" customWidth="1"/>
    <col min="10" max="10" width="47.6640625" style="149" customWidth="1"/>
    <col min="11" max="11" width="62.33203125" style="149" customWidth="1"/>
    <col min="12" max="12" width="47" style="149" customWidth="1"/>
    <col min="13" max="13" width="23.33203125" style="56" customWidth="1"/>
    <col min="14" max="14" width="21.6640625" style="56" customWidth="1"/>
    <col min="15" max="15" width="6.6640625" style="56" customWidth="1"/>
    <col min="16" max="16" width="78.33203125" style="56" customWidth="1"/>
    <col min="17" max="17" width="7.6640625" style="57" customWidth="1"/>
    <col min="18" max="18" width="28.44140625" style="57" bestFit="1" customWidth="1"/>
    <col min="19" max="19" width="15.44140625" style="57" customWidth="1"/>
    <col min="20" max="20" width="25.33203125" style="56" bestFit="1" customWidth="1"/>
    <col min="21" max="21" width="7.33203125" style="56" customWidth="1"/>
    <col min="22" max="22" width="19.44140625" style="56" bestFit="1" customWidth="1"/>
    <col min="23" max="23" width="23.33203125" style="56" customWidth="1"/>
    <col min="24" max="24" width="7.6640625" style="56" customWidth="1"/>
    <col min="25" max="25" width="31.44140625" style="56" customWidth="1"/>
    <col min="26" max="26" width="28" style="56" customWidth="1"/>
    <col min="27" max="27" width="29.33203125" style="56" customWidth="1"/>
    <col min="28" max="28" width="11.44140625" style="56"/>
    <col min="29" max="29" width="0" style="56" hidden="1" customWidth="1"/>
    <col min="30" max="37" width="11.44140625" style="56" hidden="1" customWidth="1"/>
    <col min="38" max="38" width="17.33203125" style="56" hidden="1" customWidth="1"/>
    <col min="39" max="39" width="0" style="56" hidden="1" customWidth="1"/>
    <col min="40" max="40" width="12.33203125" style="56" hidden="1" customWidth="1"/>
    <col min="41" max="41" width="15.33203125" style="56" hidden="1" customWidth="1"/>
    <col min="42" max="42" width="17.44140625" style="56" hidden="1" customWidth="1"/>
    <col min="43" max="43" width="12.44140625" style="56" hidden="1" customWidth="1"/>
    <col min="44" max="44" width="8.6640625" style="56" hidden="1" customWidth="1"/>
    <col min="45" max="45" width="23.6640625" style="56" hidden="1" customWidth="1"/>
    <col min="46" max="46" width="11.44140625" style="56"/>
    <col min="47" max="47" width="19" style="56" bestFit="1" customWidth="1"/>
    <col min="48" max="48" width="16.33203125" style="56" bestFit="1" customWidth="1"/>
    <col min="49" max="49" width="16.6640625" style="56" bestFit="1" customWidth="1"/>
    <col min="50" max="50" width="21.33203125" style="56" bestFit="1" customWidth="1"/>
    <col min="51" max="16384" width="11.44140625" style="56"/>
  </cols>
  <sheetData>
    <row r="1" spans="1:108" ht="17.25" customHeight="1" x14ac:dyDescent="0.25">
      <c r="A1" s="465"/>
      <c r="B1" s="350" t="s">
        <v>207</v>
      </c>
      <c r="C1" s="467"/>
      <c r="D1" s="467"/>
      <c r="F1" s="137"/>
      <c r="G1" s="137"/>
      <c r="H1" s="137"/>
      <c r="I1" s="134" t="s">
        <v>208</v>
      </c>
      <c r="J1" s="137"/>
      <c r="K1" s="137"/>
      <c r="L1" s="134" t="s">
        <v>209</v>
      </c>
      <c r="N1" s="133" t="s">
        <v>210</v>
      </c>
      <c r="P1" s="139" t="s">
        <v>211</v>
      </c>
      <c r="S1" s="133" t="s">
        <v>212</v>
      </c>
      <c r="V1" s="133" t="s">
        <v>212</v>
      </c>
      <c r="AD1" s="134">
        <v>15</v>
      </c>
      <c r="AE1" s="134">
        <v>15</v>
      </c>
      <c r="AF1" s="134">
        <v>15</v>
      </c>
      <c r="AG1" s="134">
        <v>15</v>
      </c>
      <c r="AH1" s="134">
        <v>15</v>
      </c>
      <c r="AI1" s="134">
        <v>15</v>
      </c>
      <c r="AJ1" s="134">
        <v>10</v>
      </c>
      <c r="AL1" s="133" t="s">
        <v>213</v>
      </c>
      <c r="AM1" s="136"/>
      <c r="AN1" s="140"/>
      <c r="AO1" s="140" t="s">
        <v>213</v>
      </c>
      <c r="AP1" s="140" t="s">
        <v>138</v>
      </c>
      <c r="AQ1" s="140" t="s">
        <v>214</v>
      </c>
      <c r="AR1" s="140">
        <v>0</v>
      </c>
      <c r="AS1" s="141"/>
    </row>
    <row r="2" spans="1:108" ht="27.6" x14ac:dyDescent="0.25">
      <c r="A2" s="466"/>
      <c r="B2" s="467"/>
      <c r="C2" s="467"/>
      <c r="D2" s="467"/>
      <c r="F2" s="134" t="s">
        <v>215</v>
      </c>
      <c r="G2" s="134" t="s">
        <v>216</v>
      </c>
      <c r="H2" s="134" t="s">
        <v>217</v>
      </c>
      <c r="I2" s="134" t="s">
        <v>218</v>
      </c>
      <c r="J2" s="134" t="s">
        <v>219</v>
      </c>
      <c r="K2" s="134" t="s">
        <v>220</v>
      </c>
      <c r="L2" s="134" t="s">
        <v>221</v>
      </c>
      <c r="N2" s="134" t="s">
        <v>222</v>
      </c>
      <c r="P2" s="139" t="s">
        <v>223</v>
      </c>
      <c r="S2" s="134" t="s">
        <v>224</v>
      </c>
      <c r="V2" s="134" t="s">
        <v>225</v>
      </c>
      <c r="AD2" s="134">
        <v>0</v>
      </c>
      <c r="AE2" s="134">
        <v>0</v>
      </c>
      <c r="AF2" s="134">
        <v>0</v>
      </c>
      <c r="AG2" s="134">
        <v>10</v>
      </c>
      <c r="AH2" s="134">
        <v>0</v>
      </c>
      <c r="AI2" s="134">
        <v>0</v>
      </c>
      <c r="AJ2" s="134">
        <v>5</v>
      </c>
      <c r="AL2" s="133" t="s">
        <v>138</v>
      </c>
      <c r="AN2" s="140" t="s">
        <v>213</v>
      </c>
      <c r="AO2" s="133" t="s">
        <v>213</v>
      </c>
      <c r="AP2" s="133" t="s">
        <v>138</v>
      </c>
      <c r="AQ2" s="133" t="s">
        <v>214</v>
      </c>
      <c r="AR2" s="142">
        <v>0</v>
      </c>
      <c r="AS2" s="141"/>
    </row>
    <row r="3" spans="1:108" ht="29.25" customHeight="1" x14ac:dyDescent="0.25">
      <c r="A3" s="466"/>
      <c r="B3" s="467"/>
      <c r="C3" s="467"/>
      <c r="D3" s="467"/>
      <c r="F3" s="143" t="s">
        <v>226</v>
      </c>
      <c r="G3" s="144" t="s">
        <v>227</v>
      </c>
      <c r="H3" s="144" t="s">
        <v>228</v>
      </c>
      <c r="I3" s="144" t="s">
        <v>229</v>
      </c>
      <c r="J3" s="144" t="s">
        <v>230</v>
      </c>
      <c r="K3" s="144" t="s">
        <v>231</v>
      </c>
      <c r="L3" s="144" t="s">
        <v>232</v>
      </c>
      <c r="N3" s="133" t="s">
        <v>233</v>
      </c>
      <c r="P3" s="139" t="s">
        <v>234</v>
      </c>
      <c r="S3" s="133" t="s">
        <v>235</v>
      </c>
      <c r="V3" s="133" t="s">
        <v>236</v>
      </c>
      <c r="AD3" s="144"/>
      <c r="AE3" s="144"/>
      <c r="AF3" s="133"/>
      <c r="AG3" s="133">
        <v>0</v>
      </c>
      <c r="AH3" s="145"/>
      <c r="AI3" s="145"/>
      <c r="AJ3" s="145">
        <v>0</v>
      </c>
      <c r="AL3" s="133" t="s">
        <v>214</v>
      </c>
      <c r="AN3" s="140" t="s">
        <v>138</v>
      </c>
      <c r="AO3" s="133" t="s">
        <v>138</v>
      </c>
      <c r="AP3" s="133" t="s">
        <v>138</v>
      </c>
      <c r="AQ3" s="133" t="s">
        <v>214</v>
      </c>
      <c r="AR3" s="142">
        <v>0</v>
      </c>
      <c r="AS3" s="141"/>
    </row>
    <row r="4" spans="1:108" ht="28.5" customHeight="1" thickBot="1" x14ac:dyDescent="0.3">
      <c r="A4" s="146"/>
      <c r="B4" s="147"/>
      <c r="C4" s="248"/>
      <c r="D4" s="146"/>
      <c r="F4" s="468" t="s">
        <v>237</v>
      </c>
      <c r="G4" s="469"/>
      <c r="H4" s="469"/>
      <c r="I4" s="469"/>
      <c r="J4" s="469"/>
      <c r="K4" s="469"/>
      <c r="L4" s="469"/>
      <c r="M4" s="469"/>
      <c r="N4" s="469"/>
      <c r="P4" s="198" t="s">
        <v>238</v>
      </c>
      <c r="Q4" s="56"/>
      <c r="R4" s="469" t="s">
        <v>239</v>
      </c>
      <c r="S4" s="469"/>
      <c r="T4" s="469"/>
      <c r="V4" s="469" t="s">
        <v>240</v>
      </c>
      <c r="W4" s="469"/>
      <c r="AL4" s="133">
        <v>0</v>
      </c>
      <c r="AN4" s="140" t="s">
        <v>214</v>
      </c>
      <c r="AO4" s="133" t="s">
        <v>214</v>
      </c>
      <c r="AP4" s="133" t="s">
        <v>214</v>
      </c>
      <c r="AQ4" s="133" t="s">
        <v>214</v>
      </c>
      <c r="AR4" s="97">
        <v>0</v>
      </c>
      <c r="AS4" s="146"/>
      <c r="AU4" s="148"/>
      <c r="AV4" s="140" t="s">
        <v>138</v>
      </c>
      <c r="AW4" s="140" t="s">
        <v>143</v>
      </c>
      <c r="AX4" s="140" t="s">
        <v>147</v>
      </c>
    </row>
    <row r="5" spans="1:108" ht="28.2" thickBot="1" x14ac:dyDescent="0.3">
      <c r="A5" s="191"/>
      <c r="B5" s="191"/>
      <c r="C5" s="249"/>
      <c r="D5" s="192"/>
      <c r="E5" s="191"/>
      <c r="F5" s="451" t="s">
        <v>241</v>
      </c>
      <c r="G5" s="447"/>
      <c r="H5" s="200" t="s">
        <v>242</v>
      </c>
      <c r="I5" s="200" t="s">
        <v>243</v>
      </c>
      <c r="J5" s="200" t="s">
        <v>244</v>
      </c>
      <c r="K5" s="200" t="s">
        <v>245</v>
      </c>
      <c r="L5" s="219" t="s">
        <v>246</v>
      </c>
      <c r="M5" s="340" t="s">
        <v>247</v>
      </c>
      <c r="N5" s="449" t="s">
        <v>248</v>
      </c>
      <c r="O5" s="191"/>
      <c r="P5" s="461" t="s">
        <v>248</v>
      </c>
      <c r="Q5" s="160"/>
      <c r="R5" s="463" t="s">
        <v>248</v>
      </c>
      <c r="S5" s="447" t="s">
        <v>249</v>
      </c>
      <c r="T5" s="449" t="s">
        <v>250</v>
      </c>
      <c r="U5" s="191"/>
      <c r="V5" s="451" t="s">
        <v>249</v>
      </c>
      <c r="W5" s="449" t="s">
        <v>248</v>
      </c>
      <c r="AA5" s="56" t="s">
        <v>251</v>
      </c>
      <c r="AN5" s="140">
        <v>0</v>
      </c>
      <c r="AO5" s="133">
        <v>0</v>
      </c>
      <c r="AP5" s="133">
        <v>0</v>
      </c>
      <c r="AQ5" s="133">
        <v>0</v>
      </c>
      <c r="AR5" s="133">
        <v>0</v>
      </c>
      <c r="AU5" s="150" t="s">
        <v>252</v>
      </c>
      <c r="AV5" s="151" t="s">
        <v>253</v>
      </c>
      <c r="AW5" s="151" t="s">
        <v>253</v>
      </c>
      <c r="AX5" s="151" t="s">
        <v>253</v>
      </c>
    </row>
    <row r="6" spans="1:108" ht="94.2" customHeight="1" thickBot="1" x14ac:dyDescent="0.3">
      <c r="A6" s="195" t="s">
        <v>92</v>
      </c>
      <c r="B6" s="196" t="s">
        <v>254</v>
      </c>
      <c r="C6" s="196" t="s">
        <v>103</v>
      </c>
      <c r="D6" s="197" t="s">
        <v>255</v>
      </c>
      <c r="E6" s="191"/>
      <c r="F6" s="195" t="s">
        <v>256</v>
      </c>
      <c r="G6" s="196" t="s">
        <v>257</v>
      </c>
      <c r="H6" s="196" t="s">
        <v>258</v>
      </c>
      <c r="I6" s="196" t="s">
        <v>259</v>
      </c>
      <c r="J6" s="196" t="s">
        <v>260</v>
      </c>
      <c r="K6" s="196" t="s">
        <v>261</v>
      </c>
      <c r="L6" s="197" t="s">
        <v>262</v>
      </c>
      <c r="M6" s="460"/>
      <c r="N6" s="453"/>
      <c r="O6" s="191"/>
      <c r="P6" s="462"/>
      <c r="Q6" s="160"/>
      <c r="R6" s="464"/>
      <c r="S6" s="448"/>
      <c r="T6" s="450"/>
      <c r="U6" s="191"/>
      <c r="V6" s="452"/>
      <c r="W6" s="453"/>
      <c r="Y6" s="199" t="s">
        <v>263</v>
      </c>
      <c r="Z6" s="200" t="s">
        <v>264</v>
      </c>
      <c r="AA6" s="201" t="s">
        <v>265</v>
      </c>
      <c r="AU6" s="150" t="s">
        <v>266</v>
      </c>
      <c r="AV6" s="152" t="s">
        <v>267</v>
      </c>
      <c r="AW6" s="151" t="s">
        <v>253</v>
      </c>
      <c r="AX6" s="151" t="s">
        <v>253</v>
      </c>
    </row>
    <row r="7" spans="1:108" s="191" customFormat="1" ht="96.6" x14ac:dyDescent="0.25">
      <c r="A7" s="414" t="str">
        <f>'Identificación de Riesgos'!C8</f>
        <v>Direccionamiento Estratégico</v>
      </c>
      <c r="B7" s="417" t="str">
        <f>'Identificación de Riesgos'!D8</f>
        <v>Posibilidad de recibir o solicitar cualquier dádiva o beneficio a nombre propio o de terceros con el fin de entregar información sensible y/o clasificada a las IES y/o particulares.</v>
      </c>
      <c r="C7" s="255" t="str">
        <f>'Identificación de Riesgos'!F8</f>
        <v>Existencia de conflictos de interés y/o relaciones entre los profesionales que realizan procesos gestión de información, habilitación y elegibilidad y terceros con intereses en la información personal y/o sensible de los aspirantes de los programas.</v>
      </c>
      <c r="D7" s="259" t="s">
        <v>319</v>
      </c>
      <c r="F7" s="228">
        <v>15</v>
      </c>
      <c r="G7" s="229">
        <v>15</v>
      </c>
      <c r="H7" s="229">
        <v>15</v>
      </c>
      <c r="I7" s="229">
        <v>15</v>
      </c>
      <c r="J7" s="229">
        <v>15</v>
      </c>
      <c r="K7" s="229">
        <v>15</v>
      </c>
      <c r="L7" s="229">
        <v>10</v>
      </c>
      <c r="M7" s="246">
        <f t="shared" ref="M7" si="0">SUM(F7:L7)</f>
        <v>100</v>
      </c>
      <c r="N7" s="247" t="str">
        <f>IF(M7&gt;=96,"FUERTE",IF(AND(M7&gt;=86,M7&lt;=95),"MODERADO",IF(M7&lt;=85,"DÉBIL",0)))</f>
        <v>FUERTE</v>
      </c>
      <c r="P7" s="233" t="s">
        <v>213</v>
      </c>
      <c r="Q7" s="160"/>
      <c r="R7" s="253" t="s">
        <v>213</v>
      </c>
      <c r="S7" s="231">
        <v>100</v>
      </c>
      <c r="T7" s="232" t="s">
        <v>340</v>
      </c>
      <c r="V7" s="454">
        <v>100</v>
      </c>
      <c r="W7" s="457" t="s">
        <v>213</v>
      </c>
      <c r="Y7" s="426" t="s">
        <v>29</v>
      </c>
      <c r="Z7" s="429" t="s">
        <v>58</v>
      </c>
      <c r="AA7" s="391" t="s">
        <v>267</v>
      </c>
      <c r="AU7" s="267" t="s">
        <v>268</v>
      </c>
      <c r="AV7" s="152" t="s">
        <v>267</v>
      </c>
      <c r="AW7" s="151" t="s">
        <v>253</v>
      </c>
      <c r="AX7" s="151" t="s">
        <v>253</v>
      </c>
    </row>
    <row r="8" spans="1:108" s="191" customFormat="1" ht="82.8" x14ac:dyDescent="0.25">
      <c r="A8" s="415"/>
      <c r="B8" s="418"/>
      <c r="C8" s="97" t="str">
        <f>'Identificación de Riesgos'!F9</f>
        <v>Prácticas inadecuadas en la trazabilidad y supervisión en el uso de canales y protocolos de envío de información a terceros.</v>
      </c>
      <c r="D8" s="259" t="s">
        <v>320</v>
      </c>
      <c r="F8" s="234">
        <v>15</v>
      </c>
      <c r="G8" s="97">
        <v>15</v>
      </c>
      <c r="H8" s="97">
        <v>15</v>
      </c>
      <c r="I8" s="97">
        <v>15</v>
      </c>
      <c r="J8" s="97">
        <v>15</v>
      </c>
      <c r="K8" s="97">
        <v>15</v>
      </c>
      <c r="L8" s="97">
        <v>10</v>
      </c>
      <c r="M8" s="142">
        <f t="shared" ref="M8" si="1">SUM(F8:L8)</f>
        <v>100</v>
      </c>
      <c r="N8" s="235" t="str">
        <f>IF(M8&gt;=96,"FUERTE",IF(AND(M8&gt;=86,M8&lt;=95),"MODERADO",IF(M8&lt;=85,"DÉBIL",0)))</f>
        <v>FUERTE</v>
      </c>
      <c r="P8" s="236" t="s">
        <v>213</v>
      </c>
      <c r="Q8" s="160"/>
      <c r="R8" s="230" t="s">
        <v>213</v>
      </c>
      <c r="S8" s="142">
        <v>100</v>
      </c>
      <c r="T8" s="235" t="s">
        <v>340</v>
      </c>
      <c r="V8" s="455"/>
      <c r="W8" s="458"/>
      <c r="Y8" s="427"/>
      <c r="Z8" s="430"/>
      <c r="AA8" s="392"/>
      <c r="AU8" s="267" t="s">
        <v>269</v>
      </c>
      <c r="AV8" s="153" t="s">
        <v>138</v>
      </c>
      <c r="AW8" s="152" t="s">
        <v>267</v>
      </c>
      <c r="AX8" s="151" t="s">
        <v>253</v>
      </c>
    </row>
    <row r="9" spans="1:108" s="191" customFormat="1" x14ac:dyDescent="0.25">
      <c r="A9" s="415"/>
      <c r="B9" s="418"/>
      <c r="C9" s="97"/>
      <c r="D9" s="259"/>
      <c r="F9" s="234"/>
      <c r="G9" s="97"/>
      <c r="H9" s="97"/>
      <c r="I9" s="97"/>
      <c r="J9" s="97"/>
      <c r="K9" s="97"/>
      <c r="L9" s="97"/>
      <c r="M9" s="142"/>
      <c r="N9" s="235"/>
      <c r="P9" s="236"/>
      <c r="Q9" s="160"/>
      <c r="R9" s="230"/>
      <c r="S9" s="142"/>
      <c r="T9" s="235"/>
      <c r="V9" s="455"/>
      <c r="W9" s="458"/>
      <c r="Y9" s="427"/>
      <c r="Z9" s="430"/>
      <c r="AA9" s="392"/>
      <c r="AU9" s="267" t="s">
        <v>270</v>
      </c>
      <c r="AV9" s="153" t="s">
        <v>138</v>
      </c>
      <c r="AW9" s="152" t="s">
        <v>267</v>
      </c>
      <c r="AX9" s="151" t="s">
        <v>253</v>
      </c>
    </row>
    <row r="10" spans="1:108" s="191" customFormat="1" x14ac:dyDescent="0.25">
      <c r="A10" s="415"/>
      <c r="B10" s="418"/>
      <c r="C10" s="97"/>
      <c r="D10" s="257"/>
      <c r="F10" s="234"/>
      <c r="G10" s="97"/>
      <c r="H10" s="97"/>
      <c r="I10" s="97"/>
      <c r="J10" s="97"/>
      <c r="K10" s="97"/>
      <c r="L10" s="97"/>
      <c r="M10" s="142"/>
      <c r="N10" s="235"/>
      <c r="P10" s="236"/>
      <c r="Q10" s="160"/>
      <c r="R10" s="230"/>
      <c r="S10" s="142"/>
      <c r="T10" s="235"/>
      <c r="V10" s="455"/>
      <c r="W10" s="458"/>
      <c r="Y10" s="427"/>
      <c r="Z10" s="430"/>
      <c r="AA10" s="392"/>
      <c r="AU10" s="154"/>
      <c r="AV10" s="82"/>
      <c r="AW10" s="82"/>
      <c r="AX10" s="82"/>
      <c r="DA10" s="160"/>
      <c r="DB10" s="160"/>
      <c r="DC10" s="160"/>
      <c r="DD10" s="160"/>
    </row>
    <row r="11" spans="1:108" s="191" customFormat="1" x14ac:dyDescent="0.25">
      <c r="A11" s="415"/>
      <c r="B11" s="418"/>
      <c r="C11" s="97"/>
      <c r="D11" s="257"/>
      <c r="F11" s="234"/>
      <c r="G11" s="97"/>
      <c r="H11" s="97"/>
      <c r="I11" s="97"/>
      <c r="J11" s="97"/>
      <c r="K11" s="97"/>
      <c r="L11" s="97"/>
      <c r="M11" s="142"/>
      <c r="N11" s="235"/>
      <c r="P11" s="236"/>
      <c r="Q11" s="160"/>
      <c r="R11" s="230"/>
      <c r="S11" s="142"/>
      <c r="T11" s="235"/>
      <c r="V11" s="455"/>
      <c r="W11" s="458"/>
      <c r="Y11" s="427"/>
      <c r="Z11" s="430"/>
      <c r="AA11" s="392"/>
      <c r="AU11" s="154"/>
      <c r="AV11" s="82"/>
      <c r="AW11" s="82"/>
      <c r="AX11" s="82"/>
    </row>
    <row r="12" spans="1:108" s="191" customFormat="1" x14ac:dyDescent="0.25">
      <c r="A12" s="415"/>
      <c r="B12" s="418"/>
      <c r="C12" s="97"/>
      <c r="D12" s="257"/>
      <c r="F12" s="234"/>
      <c r="G12" s="97"/>
      <c r="H12" s="97"/>
      <c r="I12" s="97"/>
      <c r="J12" s="97"/>
      <c r="K12" s="97"/>
      <c r="L12" s="97"/>
      <c r="M12" s="142"/>
      <c r="N12" s="235"/>
      <c r="P12" s="236"/>
      <c r="Q12" s="160"/>
      <c r="R12" s="230"/>
      <c r="S12" s="142"/>
      <c r="T12" s="235"/>
      <c r="V12" s="455"/>
      <c r="W12" s="458"/>
      <c r="Y12" s="427"/>
      <c r="Z12" s="430"/>
      <c r="AA12" s="392"/>
      <c r="AU12" s="160"/>
      <c r="AV12" s="160"/>
      <c r="AW12" s="160"/>
      <c r="AX12" s="160"/>
    </row>
    <row r="13" spans="1:108" s="191" customFormat="1" ht="14.4" thickBot="1" x14ac:dyDescent="0.3">
      <c r="A13" s="415"/>
      <c r="B13" s="418"/>
      <c r="C13" s="97"/>
      <c r="D13" s="257"/>
      <c r="F13" s="234"/>
      <c r="G13" s="97"/>
      <c r="H13" s="97"/>
      <c r="I13" s="97"/>
      <c r="J13" s="97"/>
      <c r="K13" s="97"/>
      <c r="L13" s="97"/>
      <c r="M13" s="142"/>
      <c r="N13" s="235"/>
      <c r="P13" s="236"/>
      <c r="Q13" s="160"/>
      <c r="R13" s="230"/>
      <c r="S13" s="142"/>
      <c r="T13" s="235"/>
      <c r="V13" s="455"/>
      <c r="W13" s="458"/>
      <c r="Y13" s="427"/>
      <c r="Z13" s="430"/>
      <c r="AA13" s="392"/>
      <c r="AU13" s="160"/>
      <c r="AV13" s="160"/>
      <c r="AW13" s="160"/>
      <c r="AX13" s="160"/>
    </row>
    <row r="14" spans="1:108" s="191" customFormat="1" ht="14.4" thickBot="1" x14ac:dyDescent="0.3">
      <c r="A14" s="415"/>
      <c r="B14" s="418"/>
      <c r="C14" s="97"/>
      <c r="D14" s="257"/>
      <c r="F14" s="234"/>
      <c r="G14" s="97"/>
      <c r="H14" s="97"/>
      <c r="I14" s="97"/>
      <c r="J14" s="97"/>
      <c r="K14" s="97"/>
      <c r="L14" s="97"/>
      <c r="M14" s="142"/>
      <c r="N14" s="235"/>
      <c r="P14" s="236"/>
      <c r="Q14" s="160"/>
      <c r="R14" s="230"/>
      <c r="S14" s="142"/>
      <c r="T14" s="235"/>
      <c r="V14" s="455"/>
      <c r="W14" s="458"/>
      <c r="Y14" s="427"/>
      <c r="Z14" s="430"/>
      <c r="AA14" s="392"/>
      <c r="AU14" s="433" t="s">
        <v>271</v>
      </c>
      <c r="AV14" s="434"/>
      <c r="AW14" s="434"/>
      <c r="AX14" s="435"/>
    </row>
    <row r="15" spans="1:108" s="191" customFormat="1" ht="14.4" thickBot="1" x14ac:dyDescent="0.3">
      <c r="A15" s="415"/>
      <c r="B15" s="418"/>
      <c r="C15" s="97"/>
      <c r="D15" s="257"/>
      <c r="F15" s="234"/>
      <c r="G15" s="97"/>
      <c r="H15" s="97"/>
      <c r="I15" s="97"/>
      <c r="J15" s="97"/>
      <c r="K15" s="97"/>
      <c r="L15" s="97"/>
      <c r="M15" s="142"/>
      <c r="N15" s="235"/>
      <c r="P15" s="236"/>
      <c r="Q15" s="160"/>
      <c r="R15" s="230"/>
      <c r="S15" s="142"/>
      <c r="T15" s="235"/>
      <c r="V15" s="455"/>
      <c r="W15" s="458"/>
      <c r="Y15" s="427"/>
      <c r="Z15" s="430"/>
      <c r="AA15" s="392"/>
      <c r="AU15" s="436" t="s">
        <v>272</v>
      </c>
      <c r="AV15" s="437"/>
      <c r="AW15" s="241" t="s">
        <v>273</v>
      </c>
      <c r="AX15" s="242" t="s">
        <v>274</v>
      </c>
    </row>
    <row r="16" spans="1:108" s="191" customFormat="1" ht="14.4" thickBot="1" x14ac:dyDescent="0.3">
      <c r="A16" s="416"/>
      <c r="B16" s="419"/>
      <c r="C16" s="128"/>
      <c r="D16" s="258"/>
      <c r="F16" s="237"/>
      <c r="G16" s="128"/>
      <c r="H16" s="128"/>
      <c r="I16" s="128"/>
      <c r="J16" s="128"/>
      <c r="K16" s="128"/>
      <c r="L16" s="128"/>
      <c r="M16" s="238"/>
      <c r="N16" s="239"/>
      <c r="P16" s="240"/>
      <c r="Q16" s="160"/>
      <c r="R16" s="254"/>
      <c r="S16" s="238"/>
      <c r="T16" s="239"/>
      <c r="V16" s="456"/>
      <c r="W16" s="459"/>
      <c r="Y16" s="428"/>
      <c r="Z16" s="431"/>
      <c r="AA16" s="432"/>
      <c r="AU16" s="400">
        <v>100</v>
      </c>
      <c r="AV16" s="439">
        <v>100</v>
      </c>
      <c r="AW16" s="155" t="s">
        <v>252</v>
      </c>
      <c r="AX16" s="158" t="s">
        <v>268</v>
      </c>
    </row>
    <row r="17" spans="1:50" ht="82.8" x14ac:dyDescent="0.25">
      <c r="A17" s="414" t="str">
        <f>'Identificación de Riesgos'!C18</f>
        <v>Direccionamiento Estratégico</v>
      </c>
      <c r="B17" s="417" t="str">
        <f>'Identificación de Riesgos'!D18</f>
        <v>Posibilidad de recibir o solicitar cualquier dádiva o beneficio a nombre propio o de terceros con el fin de afectar los resultados para el ingreso a los programas de la entidad, (cuyos procesos de habilitación y elegibilidad son ejecutados mediante el procesamiento de datos en SAIGC).</v>
      </c>
      <c r="C17" s="255" t="str">
        <f>'Identificación de Riesgos'!F18</f>
        <v>Prácticas inadecuadas en el acceso, almacenamiento y edición de bases de datos</v>
      </c>
      <c r="D17" s="259" t="s">
        <v>320</v>
      </c>
      <c r="F17" s="228">
        <v>15</v>
      </c>
      <c r="G17" s="229">
        <v>15</v>
      </c>
      <c r="H17" s="229">
        <v>15</v>
      </c>
      <c r="I17" s="281">
        <v>15</v>
      </c>
      <c r="J17" s="229">
        <v>15</v>
      </c>
      <c r="K17" s="229">
        <v>15</v>
      </c>
      <c r="L17" s="229">
        <v>10</v>
      </c>
      <c r="M17" s="189">
        <f t="shared" ref="M17" si="2">SUM(F17:L17)</f>
        <v>100</v>
      </c>
      <c r="N17" s="204" t="str">
        <f>IF(M17&gt;=96,"FUERTE",IF(AND(M17&gt;=86,M17&lt;=95),"MODERADO",IF(M17&lt;=85,"DÉBIL",0)))</f>
        <v>FUERTE</v>
      </c>
      <c r="P17" s="260" t="s">
        <v>213</v>
      </c>
      <c r="R17" s="253" t="s">
        <v>213</v>
      </c>
      <c r="S17" s="231">
        <v>100</v>
      </c>
      <c r="T17" s="232" t="s">
        <v>340</v>
      </c>
      <c r="V17" s="400">
        <v>100</v>
      </c>
      <c r="W17" s="403" t="s">
        <v>213</v>
      </c>
      <c r="Y17" s="420" t="s">
        <v>29</v>
      </c>
      <c r="Z17" s="423" t="s">
        <v>58</v>
      </c>
      <c r="AA17" s="391" t="s">
        <v>267</v>
      </c>
      <c r="AU17" s="401"/>
      <c r="AV17" s="411"/>
      <c r="AW17" s="138" t="s">
        <v>266</v>
      </c>
      <c r="AX17" s="156" t="s">
        <v>269</v>
      </c>
    </row>
    <row r="18" spans="1:50" ht="179.4" x14ac:dyDescent="0.25">
      <c r="A18" s="415"/>
      <c r="B18" s="418"/>
      <c r="C18" s="134" t="str">
        <f>'Identificación de Riesgos'!F19</f>
        <v>Existencia de conflictos de interés entre los profesionales que realizan procesos de habilitación y elegibilidad y los aspirantes a los beneficios o sus familiares</v>
      </c>
      <c r="D18" s="257" t="s">
        <v>321</v>
      </c>
      <c r="F18" s="234">
        <v>15</v>
      </c>
      <c r="G18" s="97">
        <v>15</v>
      </c>
      <c r="H18" s="97">
        <v>15</v>
      </c>
      <c r="I18" s="97">
        <v>15</v>
      </c>
      <c r="J18" s="97">
        <v>15</v>
      </c>
      <c r="K18" s="97">
        <v>15</v>
      </c>
      <c r="L18" s="97">
        <v>10</v>
      </c>
      <c r="M18" s="133">
        <f t="shared" ref="M18" si="3">SUM(F18:L18)</f>
        <v>100</v>
      </c>
      <c r="N18" s="202" t="str">
        <f>IF(M18&gt;=96,"FUERTE",IF(AND(M18&gt;=86,M18&lt;=95),"MODERADO",IF(M18&lt;=85,"DÉBIL",0)))</f>
        <v>FUERTE</v>
      </c>
      <c r="P18" s="206" t="s">
        <v>213</v>
      </c>
      <c r="R18" s="230" t="s">
        <v>213</v>
      </c>
      <c r="S18" s="142">
        <v>100</v>
      </c>
      <c r="T18" s="235" t="s">
        <v>340</v>
      </c>
      <c r="V18" s="401"/>
      <c r="W18" s="404"/>
      <c r="Y18" s="421"/>
      <c r="Z18" s="424"/>
      <c r="AA18" s="392"/>
      <c r="AU18" s="401"/>
      <c r="AV18" s="411"/>
      <c r="AW18" s="135" t="s">
        <v>268</v>
      </c>
      <c r="AX18" s="156" t="s">
        <v>270</v>
      </c>
    </row>
    <row r="19" spans="1:50" ht="165.6" x14ac:dyDescent="0.25">
      <c r="A19" s="415"/>
      <c r="B19" s="418"/>
      <c r="C19" s="134" t="str">
        <f>'Identificación de Riesgos'!F20</f>
        <v>Centralización y opacidad de los scripts de procesamiento de bases de datos para los procesos de habilitación, ordenamiento y elegibilidad de las convocatorias de los programas de la entidad</v>
      </c>
      <c r="D19" s="257" t="s">
        <v>322</v>
      </c>
      <c r="F19" s="234">
        <v>15</v>
      </c>
      <c r="G19" s="97">
        <v>15</v>
      </c>
      <c r="H19" s="97">
        <v>15</v>
      </c>
      <c r="I19" s="97">
        <v>15</v>
      </c>
      <c r="J19" s="97">
        <v>15</v>
      </c>
      <c r="K19" s="97">
        <v>15</v>
      </c>
      <c r="L19" s="97">
        <v>10</v>
      </c>
      <c r="M19" s="133">
        <f t="shared" ref="M19" si="4">SUM(F19:L19)</f>
        <v>100</v>
      </c>
      <c r="N19" s="202" t="str">
        <f>IF(M19&gt;=96,"FUERTE",IF(AND(M19&gt;=86,M19&lt;=95),"MODERADO",IF(M19&lt;=85,"DÉBIL",0)))</f>
        <v>FUERTE</v>
      </c>
      <c r="P19" s="206" t="s">
        <v>213</v>
      </c>
      <c r="R19" s="230" t="s">
        <v>213</v>
      </c>
      <c r="S19" s="142">
        <v>100</v>
      </c>
      <c r="T19" s="235" t="s">
        <v>340</v>
      </c>
      <c r="V19" s="401"/>
      <c r="W19" s="404"/>
      <c r="Y19" s="421"/>
      <c r="Z19" s="424"/>
      <c r="AA19" s="392"/>
      <c r="AU19" s="401"/>
      <c r="AV19" s="411"/>
      <c r="AW19" s="138" t="s">
        <v>269</v>
      </c>
      <c r="AX19" s="156" t="s">
        <v>270</v>
      </c>
    </row>
    <row r="20" spans="1:50" ht="15" customHeight="1" thickBot="1" x14ac:dyDescent="0.3">
      <c r="A20" s="415"/>
      <c r="B20" s="418"/>
      <c r="C20" s="134"/>
      <c r="D20" s="251"/>
      <c r="F20" s="209"/>
      <c r="G20" s="134"/>
      <c r="H20" s="134"/>
      <c r="I20" s="134"/>
      <c r="J20" s="134"/>
      <c r="K20" s="134"/>
      <c r="L20" s="134"/>
      <c r="M20" s="133"/>
      <c r="N20" s="202"/>
      <c r="P20" s="206"/>
      <c r="R20" s="230"/>
      <c r="S20" s="142"/>
      <c r="T20" s="235"/>
      <c r="V20" s="401"/>
      <c r="W20" s="404"/>
      <c r="Y20" s="421"/>
      <c r="Z20" s="424"/>
      <c r="AA20" s="392"/>
      <c r="AU20" s="438"/>
      <c r="AV20" s="440"/>
      <c r="AW20" s="157" t="s">
        <v>270</v>
      </c>
      <c r="AX20" s="156" t="s">
        <v>270</v>
      </c>
    </row>
    <row r="21" spans="1:50" ht="14.25" customHeight="1" x14ac:dyDescent="0.25">
      <c r="A21" s="415"/>
      <c r="B21" s="418"/>
      <c r="C21" s="134"/>
      <c r="D21" s="251"/>
      <c r="F21" s="209"/>
      <c r="G21" s="134"/>
      <c r="H21" s="134"/>
      <c r="I21" s="134"/>
      <c r="J21" s="134"/>
      <c r="K21" s="134"/>
      <c r="L21" s="134"/>
      <c r="M21" s="133"/>
      <c r="N21" s="202"/>
      <c r="P21" s="206"/>
      <c r="R21" s="230"/>
      <c r="S21" s="142"/>
      <c r="T21" s="235"/>
      <c r="V21" s="401"/>
      <c r="W21" s="404"/>
      <c r="Y21" s="421"/>
      <c r="Z21" s="424"/>
      <c r="AA21" s="392"/>
      <c r="AU21" s="400">
        <v>50</v>
      </c>
      <c r="AV21" s="439">
        <v>99</v>
      </c>
      <c r="AW21" s="155" t="s">
        <v>252</v>
      </c>
      <c r="AX21" s="158" t="s">
        <v>266</v>
      </c>
    </row>
    <row r="22" spans="1:50" ht="14.25" customHeight="1" x14ac:dyDescent="0.25">
      <c r="A22" s="415"/>
      <c r="B22" s="418"/>
      <c r="C22" s="134"/>
      <c r="D22" s="251"/>
      <c r="F22" s="209"/>
      <c r="G22" s="134"/>
      <c r="H22" s="134"/>
      <c r="I22" s="134"/>
      <c r="J22" s="134"/>
      <c r="K22" s="134"/>
      <c r="L22" s="134"/>
      <c r="M22" s="133"/>
      <c r="N22" s="202"/>
      <c r="P22" s="206"/>
      <c r="R22" s="230"/>
      <c r="S22" s="142"/>
      <c r="T22" s="235"/>
      <c r="V22" s="401"/>
      <c r="W22" s="404"/>
      <c r="Y22" s="421"/>
      <c r="Z22" s="424"/>
      <c r="AA22" s="392"/>
      <c r="AU22" s="401"/>
      <c r="AV22" s="411"/>
      <c r="AW22" s="138" t="s">
        <v>266</v>
      </c>
      <c r="AX22" s="159" t="s">
        <v>268</v>
      </c>
    </row>
    <row r="23" spans="1:50" ht="14.25" customHeight="1" x14ac:dyDescent="0.25">
      <c r="A23" s="415"/>
      <c r="B23" s="418"/>
      <c r="C23" s="134"/>
      <c r="D23" s="251"/>
      <c r="F23" s="209"/>
      <c r="G23" s="134"/>
      <c r="H23" s="134"/>
      <c r="I23" s="134"/>
      <c r="J23" s="134"/>
      <c r="K23" s="134"/>
      <c r="L23" s="134"/>
      <c r="M23" s="133"/>
      <c r="N23" s="202"/>
      <c r="P23" s="206"/>
      <c r="R23" s="230"/>
      <c r="S23" s="142"/>
      <c r="T23" s="235"/>
      <c r="V23" s="401"/>
      <c r="W23" s="404"/>
      <c r="Y23" s="421"/>
      <c r="Z23" s="424"/>
      <c r="AA23" s="392"/>
      <c r="AU23" s="401"/>
      <c r="AV23" s="411"/>
      <c r="AW23" s="135" t="s">
        <v>268</v>
      </c>
      <c r="AX23" s="156" t="s">
        <v>269</v>
      </c>
    </row>
    <row r="24" spans="1:50" ht="14.25" customHeight="1" x14ac:dyDescent="0.25">
      <c r="A24" s="415"/>
      <c r="B24" s="418"/>
      <c r="C24" s="134"/>
      <c r="D24" s="251"/>
      <c r="F24" s="209"/>
      <c r="G24" s="134"/>
      <c r="H24" s="134"/>
      <c r="I24" s="134"/>
      <c r="J24" s="134"/>
      <c r="K24" s="134"/>
      <c r="L24" s="134"/>
      <c r="M24" s="133"/>
      <c r="N24" s="202"/>
      <c r="P24" s="206"/>
      <c r="R24" s="230"/>
      <c r="S24" s="142"/>
      <c r="T24" s="235"/>
      <c r="V24" s="401"/>
      <c r="W24" s="404"/>
      <c r="Y24" s="421"/>
      <c r="Z24" s="424"/>
      <c r="AA24" s="392"/>
      <c r="AU24" s="401"/>
      <c r="AV24" s="411"/>
      <c r="AW24" s="138" t="s">
        <v>269</v>
      </c>
      <c r="AX24" s="156" t="s">
        <v>270</v>
      </c>
    </row>
    <row r="25" spans="1:50" ht="15" customHeight="1" thickBot="1" x14ac:dyDescent="0.3">
      <c r="A25" s="415"/>
      <c r="B25" s="418"/>
      <c r="C25" s="134"/>
      <c r="D25" s="251"/>
      <c r="F25" s="209"/>
      <c r="G25" s="134"/>
      <c r="H25" s="134"/>
      <c r="I25" s="134"/>
      <c r="J25" s="134"/>
      <c r="K25" s="134"/>
      <c r="L25" s="134"/>
      <c r="M25" s="133"/>
      <c r="N25" s="202"/>
      <c r="P25" s="206"/>
      <c r="R25" s="230"/>
      <c r="S25" s="142"/>
      <c r="T25" s="235"/>
      <c r="V25" s="401"/>
      <c r="W25" s="404"/>
      <c r="Y25" s="421"/>
      <c r="Z25" s="424"/>
      <c r="AA25" s="392"/>
      <c r="AU25" s="402">
        <v>76</v>
      </c>
      <c r="AV25" s="413">
        <v>90</v>
      </c>
      <c r="AW25" s="193" t="s">
        <v>270</v>
      </c>
      <c r="AX25" s="194" t="s">
        <v>270</v>
      </c>
    </row>
    <row r="26" spans="1:50" ht="15" customHeight="1" thickBot="1" x14ac:dyDescent="0.3">
      <c r="A26" s="416"/>
      <c r="B26" s="419"/>
      <c r="C26" s="184"/>
      <c r="D26" s="252"/>
      <c r="F26" s="210"/>
      <c r="G26" s="184"/>
      <c r="H26" s="184"/>
      <c r="I26" s="184"/>
      <c r="J26" s="184"/>
      <c r="K26" s="184"/>
      <c r="L26" s="184"/>
      <c r="M26" s="188"/>
      <c r="N26" s="203"/>
      <c r="P26" s="207"/>
      <c r="R26" s="187"/>
      <c r="S26" s="188"/>
      <c r="T26" s="203"/>
      <c r="V26" s="402"/>
      <c r="W26" s="405"/>
      <c r="Y26" s="422"/>
      <c r="Z26" s="425"/>
      <c r="AA26" s="393"/>
      <c r="AU26" s="441">
        <v>0</v>
      </c>
      <c r="AV26" s="444">
        <v>49</v>
      </c>
      <c r="AW26" s="155" t="s">
        <v>252</v>
      </c>
      <c r="AX26" s="158" t="s">
        <v>252</v>
      </c>
    </row>
    <row r="27" spans="1:50" x14ac:dyDescent="0.25">
      <c r="A27" s="394"/>
      <c r="B27" s="397"/>
      <c r="C27" s="255"/>
      <c r="D27" s="256"/>
      <c r="F27" s="165"/>
      <c r="G27" s="164"/>
      <c r="H27" s="164"/>
      <c r="I27" s="164"/>
      <c r="J27" s="164"/>
      <c r="K27" s="164"/>
      <c r="L27" s="164"/>
      <c r="M27" s="189"/>
      <c r="N27" s="204"/>
      <c r="P27" s="205"/>
      <c r="R27" s="185"/>
      <c r="S27" s="189"/>
      <c r="T27" s="204"/>
      <c r="V27" s="400"/>
      <c r="W27" s="403"/>
      <c r="Y27" s="406"/>
      <c r="Z27" s="406"/>
      <c r="AA27" s="406"/>
      <c r="AU27" s="442"/>
      <c r="AV27" s="445"/>
      <c r="AW27" s="138" t="s">
        <v>266</v>
      </c>
      <c r="AX27" s="156" t="s">
        <v>266</v>
      </c>
    </row>
    <row r="28" spans="1:50" x14ac:dyDescent="0.25">
      <c r="A28" s="395"/>
      <c r="B28" s="398"/>
      <c r="C28" s="134"/>
      <c r="D28" s="257"/>
      <c r="F28" s="209"/>
      <c r="G28" s="134"/>
      <c r="H28" s="134"/>
      <c r="I28" s="134"/>
      <c r="J28" s="134"/>
      <c r="K28" s="134"/>
      <c r="L28" s="134"/>
      <c r="M28" s="133"/>
      <c r="N28" s="202"/>
      <c r="P28" s="206"/>
      <c r="R28" s="186"/>
      <c r="S28" s="133"/>
      <c r="T28" s="202"/>
      <c r="V28" s="401"/>
      <c r="W28" s="404"/>
      <c r="Y28" s="401"/>
      <c r="Z28" s="401"/>
      <c r="AA28" s="401"/>
      <c r="AU28" s="442"/>
      <c r="AV28" s="445"/>
      <c r="AW28" s="135" t="s">
        <v>268</v>
      </c>
      <c r="AX28" s="159" t="s">
        <v>268</v>
      </c>
    </row>
    <row r="29" spans="1:50" x14ac:dyDescent="0.25">
      <c r="A29" s="395"/>
      <c r="B29" s="398"/>
      <c r="C29" s="134"/>
      <c r="D29" s="257"/>
      <c r="F29" s="209"/>
      <c r="G29" s="134"/>
      <c r="H29" s="134"/>
      <c r="I29" s="134"/>
      <c r="J29" s="134"/>
      <c r="K29" s="134"/>
      <c r="L29" s="134"/>
      <c r="M29" s="133"/>
      <c r="N29" s="202"/>
      <c r="P29" s="206"/>
      <c r="R29" s="186"/>
      <c r="S29" s="133"/>
      <c r="T29" s="202"/>
      <c r="V29" s="401"/>
      <c r="W29" s="404"/>
      <c r="Y29" s="401"/>
      <c r="Z29" s="401"/>
      <c r="AA29" s="401"/>
      <c r="AU29" s="442"/>
      <c r="AV29" s="445"/>
      <c r="AW29" s="138" t="s">
        <v>269</v>
      </c>
      <c r="AX29" s="156" t="s">
        <v>269</v>
      </c>
    </row>
    <row r="30" spans="1:50" ht="14.4" thickBot="1" x14ac:dyDescent="0.3">
      <c r="A30" s="395"/>
      <c r="B30" s="398"/>
      <c r="C30" s="134"/>
      <c r="D30" s="257"/>
      <c r="F30" s="209"/>
      <c r="G30" s="134"/>
      <c r="H30" s="134"/>
      <c r="I30" s="134"/>
      <c r="J30" s="134"/>
      <c r="K30" s="134"/>
      <c r="L30" s="134"/>
      <c r="M30" s="133"/>
      <c r="N30" s="202"/>
      <c r="P30" s="206"/>
      <c r="R30" s="186"/>
      <c r="S30" s="133"/>
      <c r="T30" s="202"/>
      <c r="V30" s="401"/>
      <c r="W30" s="404"/>
      <c r="Y30" s="401"/>
      <c r="Z30" s="401"/>
      <c r="AA30" s="401"/>
      <c r="AU30" s="443"/>
      <c r="AV30" s="446"/>
      <c r="AW30" s="193" t="s">
        <v>270</v>
      </c>
      <c r="AX30" s="194" t="s">
        <v>270</v>
      </c>
    </row>
    <row r="31" spans="1:50" x14ac:dyDescent="0.25">
      <c r="A31" s="395"/>
      <c r="B31" s="398"/>
      <c r="C31" s="134"/>
      <c r="D31" s="251"/>
      <c r="F31" s="209"/>
      <c r="G31" s="134"/>
      <c r="H31" s="134"/>
      <c r="I31" s="134"/>
      <c r="J31" s="134"/>
      <c r="K31" s="134"/>
      <c r="L31" s="134"/>
      <c r="M31" s="133"/>
      <c r="N31" s="202"/>
      <c r="P31" s="206"/>
      <c r="R31" s="186"/>
      <c r="S31" s="133"/>
      <c r="T31" s="202"/>
      <c r="V31" s="401"/>
      <c r="W31" s="404"/>
      <c r="Y31" s="401"/>
      <c r="Z31" s="401"/>
      <c r="AA31" s="401"/>
    </row>
    <row r="32" spans="1:50" x14ac:dyDescent="0.25">
      <c r="A32" s="395"/>
      <c r="B32" s="398"/>
      <c r="C32" s="134"/>
      <c r="D32" s="251"/>
      <c r="F32" s="209"/>
      <c r="G32" s="134"/>
      <c r="H32" s="134"/>
      <c r="I32" s="134"/>
      <c r="J32" s="134"/>
      <c r="K32" s="134"/>
      <c r="L32" s="134"/>
      <c r="M32" s="133"/>
      <c r="N32" s="202"/>
      <c r="P32" s="206"/>
      <c r="R32" s="186"/>
      <c r="S32" s="133"/>
      <c r="T32" s="202"/>
      <c r="V32" s="401"/>
      <c r="W32" s="404"/>
      <c r="Y32" s="401"/>
      <c r="Z32" s="401"/>
      <c r="AA32" s="401"/>
    </row>
    <row r="33" spans="1:50" x14ac:dyDescent="0.25">
      <c r="A33" s="395"/>
      <c r="B33" s="398"/>
      <c r="C33" s="134"/>
      <c r="D33" s="251"/>
      <c r="F33" s="209"/>
      <c r="G33" s="134"/>
      <c r="H33" s="134"/>
      <c r="I33" s="134"/>
      <c r="J33" s="134"/>
      <c r="K33" s="134"/>
      <c r="L33" s="134"/>
      <c r="M33" s="133"/>
      <c r="N33" s="202"/>
      <c r="P33" s="206"/>
      <c r="R33" s="186"/>
      <c r="S33" s="133"/>
      <c r="T33" s="202"/>
      <c r="V33" s="401"/>
      <c r="W33" s="404"/>
      <c r="Y33" s="401"/>
      <c r="Z33" s="401"/>
      <c r="AA33" s="401"/>
    </row>
    <row r="34" spans="1:50" x14ac:dyDescent="0.25">
      <c r="A34" s="395"/>
      <c r="B34" s="398"/>
      <c r="C34" s="134"/>
      <c r="D34" s="251"/>
      <c r="F34" s="209"/>
      <c r="G34" s="134"/>
      <c r="H34" s="134"/>
      <c r="I34" s="134"/>
      <c r="J34" s="134"/>
      <c r="K34" s="134"/>
      <c r="L34" s="134"/>
      <c r="M34" s="133"/>
      <c r="N34" s="202"/>
      <c r="P34" s="206"/>
      <c r="R34" s="186"/>
      <c r="S34" s="133"/>
      <c r="T34" s="202"/>
      <c r="V34" s="401"/>
      <c r="W34" s="404"/>
      <c r="Y34" s="401"/>
      <c r="Z34" s="401"/>
      <c r="AA34" s="401"/>
    </row>
    <row r="35" spans="1:50" x14ac:dyDescent="0.25">
      <c r="A35" s="395"/>
      <c r="B35" s="398"/>
      <c r="C35" s="134"/>
      <c r="D35" s="251"/>
      <c r="F35" s="209"/>
      <c r="G35" s="134"/>
      <c r="H35" s="134"/>
      <c r="I35" s="134"/>
      <c r="J35" s="134"/>
      <c r="K35" s="134"/>
      <c r="L35" s="134"/>
      <c r="M35" s="133"/>
      <c r="N35" s="202"/>
      <c r="P35" s="206"/>
      <c r="R35" s="186"/>
      <c r="S35" s="133"/>
      <c r="T35" s="202"/>
      <c r="V35" s="401"/>
      <c r="W35" s="404"/>
      <c r="Y35" s="401"/>
      <c r="Z35" s="401"/>
      <c r="AA35" s="401"/>
    </row>
    <row r="36" spans="1:50" ht="14.4" thickBot="1" x14ac:dyDescent="0.3">
      <c r="A36" s="396"/>
      <c r="B36" s="399"/>
      <c r="C36" s="184"/>
      <c r="D36" s="252"/>
      <c r="F36" s="210"/>
      <c r="G36" s="184"/>
      <c r="H36" s="184"/>
      <c r="I36" s="184"/>
      <c r="J36" s="184"/>
      <c r="K36" s="184"/>
      <c r="L36" s="184"/>
      <c r="M36" s="188"/>
      <c r="N36" s="203"/>
      <c r="P36" s="207"/>
      <c r="R36" s="187"/>
      <c r="S36" s="188"/>
      <c r="T36" s="203"/>
      <c r="V36" s="402"/>
      <c r="W36" s="405"/>
      <c r="Y36" s="402"/>
      <c r="Z36" s="402"/>
      <c r="AA36" s="402"/>
    </row>
    <row r="37" spans="1:50" ht="15" hidden="1" customHeight="1" x14ac:dyDescent="0.25">
      <c r="A37" s="407"/>
      <c r="B37" s="409"/>
      <c r="C37" s="163"/>
      <c r="D37" s="214"/>
      <c r="F37" s="163"/>
      <c r="G37" s="163"/>
      <c r="H37" s="163"/>
      <c r="I37" s="163"/>
      <c r="J37" s="163"/>
      <c r="K37" s="163"/>
      <c r="L37" s="163"/>
      <c r="M37" s="190"/>
      <c r="N37" s="190"/>
      <c r="P37" s="190"/>
      <c r="R37" s="190">
        <f t="shared" ref="R37:R46" si="5">INDEX($AN$1:$AR$5,MATCH(N37,$AN$1:$AN$5,0),MATCH(P37,$AN$1:$AR$1,0))</f>
        <v>0</v>
      </c>
      <c r="S37" s="190" t="str">
        <f t="shared" ref="S37:S41" si="6">+IF(R37="FUERTE",100,IF(R37="MODERADO",50,IF(R37="DÉBIL",0,IF(R37=0," ",FALSE))))</f>
        <v xml:space="preserve"> </v>
      </c>
      <c r="T37" s="190" t="str">
        <f t="shared" ref="T37:T46" si="7">+IF(R37="FUERTE","NO","SI")</f>
        <v>SI</v>
      </c>
      <c r="V37" s="410" t="e">
        <f>+AVERAGE(S37:S46)</f>
        <v>#DIV/0!</v>
      </c>
      <c r="W37" s="410" t="e">
        <f t="shared" ref="W37" si="8">IF(V37=100,"FUERTE",IF(AND(V37&gt;=50,V37&lt;=99),"MODERADO",IF(V37&lt;=49,"DÉBIL",0)))</f>
        <v>#DIV/0!</v>
      </c>
      <c r="Y37" s="400" t="e">
        <f>IF(V37=$AV$16,VLOOKUP(#REF!,$AW$16:$AX$20,2,0),IF(AND(V37&gt;=Controles!$AU$21,V37&lt;=Controles!$AV$21),VLOOKUP(#REF!,$AW$21:$AX$25,2,0),VLOOKUP(#REF!,$AW$26:$AX$40,2,0)))</f>
        <v>#DIV/0!</v>
      </c>
      <c r="Z37" s="412" t="e">
        <f>'Identificación de Riesgos'!#REF!</f>
        <v>#REF!</v>
      </c>
      <c r="AA37" s="391" t="e">
        <f t="shared" ref="AA17:AA37" si="9">+(INDEX($AU$4:$AX$9,MATCH(Y37,$AU$4:$AU$9,0),MATCH(Z37,$AU$4:$AX$4,0)))</f>
        <v>#DIV/0!</v>
      </c>
    </row>
    <row r="38" spans="1:50" ht="15" hidden="1" customHeight="1" x14ac:dyDescent="0.25">
      <c r="A38" s="408"/>
      <c r="B38" s="398"/>
      <c r="C38" s="134"/>
      <c r="D38" s="137"/>
      <c r="F38" s="134"/>
      <c r="G38" s="134"/>
      <c r="H38" s="134"/>
      <c r="I38" s="134"/>
      <c r="J38" s="134"/>
      <c r="K38" s="134"/>
      <c r="L38" s="134"/>
      <c r="M38" s="133"/>
      <c r="N38" s="133"/>
      <c r="P38" s="133"/>
      <c r="R38" s="133">
        <f t="shared" si="5"/>
        <v>0</v>
      </c>
      <c r="S38" s="133" t="str">
        <f t="shared" si="6"/>
        <v xml:space="preserve"> </v>
      </c>
      <c r="T38" s="133" t="str">
        <f t="shared" si="7"/>
        <v>SI</v>
      </c>
      <c r="V38" s="411"/>
      <c r="W38" s="411"/>
      <c r="Y38" s="401"/>
      <c r="Z38" s="411"/>
      <c r="AA38" s="392"/>
    </row>
    <row r="39" spans="1:50" ht="15" hidden="1" customHeight="1" x14ac:dyDescent="0.25">
      <c r="A39" s="408"/>
      <c r="B39" s="398"/>
      <c r="C39" s="134"/>
      <c r="D39" s="137"/>
      <c r="F39" s="134"/>
      <c r="G39" s="134"/>
      <c r="H39" s="134"/>
      <c r="I39" s="134"/>
      <c r="J39" s="134"/>
      <c r="K39" s="134"/>
      <c r="L39" s="134"/>
      <c r="M39" s="133"/>
      <c r="N39" s="133"/>
      <c r="P39" s="133"/>
      <c r="R39" s="133">
        <f t="shared" si="5"/>
        <v>0</v>
      </c>
      <c r="S39" s="133" t="str">
        <f t="shared" si="6"/>
        <v xml:space="preserve"> </v>
      </c>
      <c r="T39" s="133" t="str">
        <f t="shared" si="7"/>
        <v>SI</v>
      </c>
      <c r="V39" s="411"/>
      <c r="W39" s="411"/>
      <c r="Y39" s="401"/>
      <c r="Z39" s="411"/>
      <c r="AA39" s="392"/>
    </row>
    <row r="40" spans="1:50" ht="15" hidden="1" customHeight="1" x14ac:dyDescent="0.25">
      <c r="A40" s="408"/>
      <c r="B40" s="398"/>
      <c r="C40" s="134"/>
      <c r="D40" s="137"/>
      <c r="F40" s="134"/>
      <c r="G40" s="134"/>
      <c r="H40" s="134"/>
      <c r="I40" s="134"/>
      <c r="J40" s="134"/>
      <c r="K40" s="134"/>
      <c r="L40" s="134"/>
      <c r="M40" s="133"/>
      <c r="N40" s="133"/>
      <c r="P40" s="133"/>
      <c r="R40" s="133">
        <f t="shared" si="5"/>
        <v>0</v>
      </c>
      <c r="S40" s="133" t="str">
        <f t="shared" si="6"/>
        <v xml:space="preserve"> </v>
      </c>
      <c r="T40" s="133" t="str">
        <f t="shared" si="7"/>
        <v>SI</v>
      </c>
      <c r="V40" s="411"/>
      <c r="W40" s="411"/>
      <c r="Y40" s="401"/>
      <c r="Z40" s="411"/>
      <c r="AA40" s="392"/>
    </row>
    <row r="41" spans="1:50" hidden="1" x14ac:dyDescent="0.25">
      <c r="A41" s="408"/>
      <c r="B41" s="398"/>
      <c r="C41" s="134"/>
      <c r="D41" s="137"/>
      <c r="F41" s="134"/>
      <c r="G41" s="134"/>
      <c r="H41" s="134"/>
      <c r="I41" s="134"/>
      <c r="J41" s="134"/>
      <c r="K41" s="134"/>
      <c r="L41" s="134"/>
      <c r="M41" s="133"/>
      <c r="N41" s="133"/>
      <c r="P41" s="133"/>
      <c r="R41" s="133">
        <f t="shared" si="5"/>
        <v>0</v>
      </c>
      <c r="S41" s="133" t="str">
        <f t="shared" si="6"/>
        <v xml:space="preserve"> </v>
      </c>
      <c r="T41" s="133" t="str">
        <f t="shared" si="7"/>
        <v>SI</v>
      </c>
      <c r="V41" s="411"/>
      <c r="W41" s="411"/>
      <c r="Y41" s="401"/>
      <c r="Z41" s="411"/>
      <c r="AA41" s="392"/>
      <c r="AU41" s="57"/>
      <c r="AV41" s="57"/>
      <c r="AW41" s="160"/>
      <c r="AX41" s="160"/>
    </row>
    <row r="42" spans="1:50" hidden="1" x14ac:dyDescent="0.25">
      <c r="A42" s="408"/>
      <c r="B42" s="398"/>
      <c r="C42" s="134"/>
      <c r="D42" s="137"/>
      <c r="F42" s="134"/>
      <c r="G42" s="134"/>
      <c r="H42" s="134"/>
      <c r="I42" s="134"/>
      <c r="J42" s="134"/>
      <c r="K42" s="134"/>
      <c r="L42" s="134"/>
      <c r="M42" s="133"/>
      <c r="N42" s="133"/>
      <c r="P42" s="133"/>
      <c r="R42" s="133">
        <f t="shared" si="5"/>
        <v>0</v>
      </c>
      <c r="S42" s="133"/>
      <c r="T42" s="133" t="str">
        <f t="shared" si="7"/>
        <v>SI</v>
      </c>
      <c r="V42" s="411"/>
      <c r="W42" s="411"/>
      <c r="Y42" s="401"/>
      <c r="Z42" s="411"/>
      <c r="AA42" s="392"/>
      <c r="AU42" s="57"/>
      <c r="AV42" s="57"/>
      <c r="AW42" s="160"/>
      <c r="AX42" s="160"/>
    </row>
    <row r="43" spans="1:50" hidden="1" x14ac:dyDescent="0.25">
      <c r="A43" s="408"/>
      <c r="B43" s="398"/>
      <c r="C43" s="134"/>
      <c r="D43" s="137"/>
      <c r="F43" s="134"/>
      <c r="G43" s="134"/>
      <c r="H43" s="134"/>
      <c r="I43" s="134"/>
      <c r="J43" s="134"/>
      <c r="K43" s="134"/>
      <c r="L43" s="134"/>
      <c r="M43" s="133"/>
      <c r="N43" s="133"/>
      <c r="P43" s="133"/>
      <c r="R43" s="133">
        <f t="shared" si="5"/>
        <v>0</v>
      </c>
      <c r="S43" s="133"/>
      <c r="T43" s="133" t="str">
        <f t="shared" si="7"/>
        <v>SI</v>
      </c>
      <c r="V43" s="411"/>
      <c r="W43" s="411"/>
      <c r="Y43" s="401"/>
      <c r="Z43" s="411"/>
      <c r="AA43" s="392"/>
      <c r="AU43" s="57"/>
      <c r="AV43" s="57"/>
      <c r="AW43" s="160"/>
      <c r="AX43" s="160"/>
    </row>
    <row r="44" spans="1:50" hidden="1" x14ac:dyDescent="0.25">
      <c r="A44" s="408"/>
      <c r="B44" s="398"/>
      <c r="C44" s="134"/>
      <c r="D44" s="137"/>
      <c r="F44" s="134"/>
      <c r="G44" s="134"/>
      <c r="H44" s="134"/>
      <c r="I44" s="134"/>
      <c r="J44" s="134"/>
      <c r="K44" s="134"/>
      <c r="L44" s="134"/>
      <c r="M44" s="133"/>
      <c r="N44" s="133"/>
      <c r="P44" s="133"/>
      <c r="R44" s="133">
        <f t="shared" si="5"/>
        <v>0</v>
      </c>
      <c r="S44" s="133"/>
      <c r="T44" s="133" t="str">
        <f t="shared" si="7"/>
        <v>SI</v>
      </c>
      <c r="V44" s="411"/>
      <c r="W44" s="411"/>
      <c r="Y44" s="401"/>
      <c r="Z44" s="411"/>
      <c r="AA44" s="392"/>
      <c r="AU44" s="57"/>
      <c r="AV44" s="57"/>
      <c r="AW44" s="160"/>
      <c r="AX44" s="160"/>
    </row>
    <row r="45" spans="1:50" hidden="1" x14ac:dyDescent="0.25">
      <c r="A45" s="408"/>
      <c r="B45" s="398"/>
      <c r="C45" s="134"/>
      <c r="D45" s="137"/>
      <c r="F45" s="134"/>
      <c r="G45" s="134"/>
      <c r="H45" s="134"/>
      <c r="I45" s="134"/>
      <c r="J45" s="134"/>
      <c r="K45" s="134"/>
      <c r="L45" s="134"/>
      <c r="M45" s="133"/>
      <c r="N45" s="133"/>
      <c r="P45" s="133"/>
      <c r="R45" s="133">
        <f t="shared" si="5"/>
        <v>0</v>
      </c>
      <c r="S45" s="133"/>
      <c r="T45" s="133" t="str">
        <f t="shared" si="7"/>
        <v>SI</v>
      </c>
      <c r="V45" s="411"/>
      <c r="W45" s="411"/>
      <c r="Y45" s="401"/>
      <c r="Z45" s="411"/>
      <c r="AA45" s="392"/>
      <c r="AU45" s="57"/>
      <c r="AV45" s="57"/>
      <c r="AW45" s="160"/>
      <c r="AX45" s="160"/>
    </row>
    <row r="46" spans="1:50" ht="14.4" hidden="1" thickBot="1" x14ac:dyDescent="0.3">
      <c r="A46" s="408"/>
      <c r="B46" s="398"/>
      <c r="C46" s="134"/>
      <c r="D46" s="137"/>
      <c r="F46" s="134"/>
      <c r="G46" s="134"/>
      <c r="H46" s="134"/>
      <c r="I46" s="134"/>
      <c r="J46" s="134"/>
      <c r="K46" s="134"/>
      <c r="L46" s="134"/>
      <c r="M46" s="133"/>
      <c r="N46" s="133"/>
      <c r="P46" s="133"/>
      <c r="R46" s="133">
        <f t="shared" si="5"/>
        <v>0</v>
      </c>
      <c r="S46" s="133"/>
      <c r="T46" s="133" t="str">
        <f t="shared" si="7"/>
        <v>SI</v>
      </c>
      <c r="V46" s="411"/>
      <c r="W46" s="411"/>
      <c r="Y46" s="402"/>
      <c r="Z46" s="413"/>
      <c r="AA46" s="393"/>
      <c r="AU46" s="57"/>
      <c r="AV46" s="57"/>
      <c r="AW46" s="160"/>
      <c r="AX46" s="160"/>
    </row>
  </sheetData>
  <mergeCells count="50">
    <mergeCell ref="A1:A3"/>
    <mergeCell ref="B1:D3"/>
    <mergeCell ref="F4:N4"/>
    <mergeCell ref="R4:T4"/>
    <mergeCell ref="V4:W4"/>
    <mergeCell ref="S5:S6"/>
    <mergeCell ref="T5:T6"/>
    <mergeCell ref="V5:V6"/>
    <mergeCell ref="W5:W6"/>
    <mergeCell ref="A7:A16"/>
    <mergeCell ref="B7:B16"/>
    <mergeCell ref="V7:V16"/>
    <mergeCell ref="W7:W16"/>
    <mergeCell ref="F5:G5"/>
    <mergeCell ref="M5:M6"/>
    <mergeCell ref="N5:N6"/>
    <mergeCell ref="P5:P6"/>
    <mergeCell ref="R5:R6"/>
    <mergeCell ref="Z17:Z26"/>
    <mergeCell ref="Y7:Y16"/>
    <mergeCell ref="Z7:Z16"/>
    <mergeCell ref="AA7:AA16"/>
    <mergeCell ref="AU14:AX14"/>
    <mergeCell ref="AU15:AV15"/>
    <mergeCell ref="AU16:AU20"/>
    <mergeCell ref="AV16:AV20"/>
    <mergeCell ref="AA17:AA26"/>
    <mergeCell ref="AU21:AU25"/>
    <mergeCell ref="AV21:AV25"/>
    <mergeCell ref="AU26:AU30"/>
    <mergeCell ref="AV26:AV30"/>
    <mergeCell ref="A17:A26"/>
    <mergeCell ref="B17:B26"/>
    <mergeCell ref="V17:V26"/>
    <mergeCell ref="W17:W26"/>
    <mergeCell ref="Y17:Y26"/>
    <mergeCell ref="AA37:AA46"/>
    <mergeCell ref="A27:A36"/>
    <mergeCell ref="B27:B36"/>
    <mergeCell ref="V27:V36"/>
    <mergeCell ref="W27:W36"/>
    <mergeCell ref="Y27:Y36"/>
    <mergeCell ref="Z27:Z36"/>
    <mergeCell ref="AA27:AA36"/>
    <mergeCell ref="A37:A46"/>
    <mergeCell ref="B37:B46"/>
    <mergeCell ref="V37:V46"/>
    <mergeCell ref="W37:W46"/>
    <mergeCell ref="Y37:Y46"/>
    <mergeCell ref="Z37:Z46"/>
  </mergeCells>
  <conditionalFormatting sqref="AA7:AA26 AA37:AA46">
    <cfRule type="containsText" dxfId="24" priority="1" stopIfTrue="1" operator="containsText" text="MODERADO">
      <formula>NOT(ISERROR(SEARCH("MODERADO",AA7)))</formula>
    </cfRule>
    <cfRule type="containsText" dxfId="23" priority="2" stopIfTrue="1" operator="containsText" text="ALTO">
      <formula>NOT(ISERROR(SEARCH("ALTO",AA7)))</formula>
    </cfRule>
    <cfRule type="cellIs" dxfId="22" priority="3" stopIfTrue="1" operator="equal">
      <formula>"EXTREMO"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6"/>
  <sheetViews>
    <sheetView showGridLines="0" tabSelected="1" zoomScale="80" zoomScaleNormal="80" workbookViewId="0">
      <selection activeCell="J11" sqref="J11:J13"/>
    </sheetView>
  </sheetViews>
  <sheetFormatPr baseColWidth="10" defaultColWidth="11.44140625" defaultRowHeight="14.4" x14ac:dyDescent="0.3"/>
  <cols>
    <col min="1" max="1" width="6.33203125" style="1" bestFit="1" customWidth="1"/>
    <col min="2" max="3" width="25.33203125" style="1" customWidth="1"/>
    <col min="4" max="4" width="29.33203125" style="30" customWidth="1"/>
    <col min="5" max="5" width="31.44140625" style="30" customWidth="1"/>
    <col min="6" max="6" width="21.33203125" style="30" customWidth="1"/>
    <col min="7" max="7" width="23" style="1" customWidth="1"/>
    <col min="8" max="8" width="19.6640625" style="1" customWidth="1"/>
    <col min="9" max="9" width="25.44140625" style="1" customWidth="1"/>
    <col min="10" max="10" width="33.44140625" style="1" customWidth="1"/>
    <col min="11" max="11" width="1.44140625" style="1" customWidth="1"/>
    <col min="12" max="12" width="44.33203125" style="1" customWidth="1"/>
    <col min="13" max="13" width="42.33203125" style="1" customWidth="1"/>
    <col min="14" max="14" width="30.33203125" style="1" customWidth="1"/>
    <col min="15" max="15" width="28.33203125" style="1" customWidth="1"/>
    <col min="16" max="16" width="26.33203125" style="1" customWidth="1"/>
    <col min="17" max="17" width="60.44140625" style="1" customWidth="1"/>
    <col min="18" max="18" width="28" style="1" customWidth="1"/>
    <col min="19" max="19" width="54" style="1" customWidth="1"/>
    <col min="20" max="25" width="54.6640625" style="1" customWidth="1"/>
    <col min="26" max="16384" width="11.44140625" style="1"/>
  </cols>
  <sheetData>
    <row r="1" spans="1:25" ht="17.25" customHeight="1" x14ac:dyDescent="0.3">
      <c r="A1" s="484" t="s">
        <v>275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6"/>
      <c r="X1" s="220" t="s">
        <v>276</v>
      </c>
      <c r="Y1" s="221" t="s">
        <v>277</v>
      </c>
    </row>
    <row r="2" spans="1:25" s="29" customFormat="1" ht="17.25" customHeight="1" x14ac:dyDescent="0.3">
      <c r="A2" s="487"/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9"/>
      <c r="X2" s="222" t="s">
        <v>278</v>
      </c>
      <c r="Y2" s="223">
        <v>1</v>
      </c>
    </row>
    <row r="3" spans="1:25" s="29" customFormat="1" ht="17.25" customHeight="1" x14ac:dyDescent="0.3">
      <c r="A3" s="487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9"/>
      <c r="X3" s="222" t="s">
        <v>279</v>
      </c>
      <c r="Y3" s="224">
        <v>45183</v>
      </c>
    </row>
    <row r="4" spans="1:25" s="29" customFormat="1" ht="17.25" customHeight="1" thickBot="1" x14ac:dyDescent="0.35">
      <c r="A4" s="490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2"/>
      <c r="X4" s="225" t="s">
        <v>280</v>
      </c>
      <c r="Y4" s="226" t="s">
        <v>281</v>
      </c>
    </row>
    <row r="5" spans="1:25" s="29" customFormat="1" ht="14.25" customHeight="1" thickBot="1" x14ac:dyDescent="0.35">
      <c r="A5" s="28"/>
      <c r="B5" s="28"/>
      <c r="C5" s="28"/>
      <c r="D5" s="28"/>
      <c r="E5" s="28"/>
      <c r="F5" s="28"/>
      <c r="G5" s="31"/>
      <c r="H5" s="31"/>
      <c r="I5" s="31"/>
      <c r="J5" s="31"/>
    </row>
    <row r="6" spans="1:25" s="29" customFormat="1" ht="28.5" customHeight="1" thickBot="1" x14ac:dyDescent="0.35">
      <c r="A6" s="211"/>
      <c r="B6" s="211"/>
      <c r="C6" s="211"/>
      <c r="D6" s="211"/>
      <c r="E6" s="211"/>
      <c r="F6" s="211"/>
      <c r="G6" s="212"/>
      <c r="H6" s="212"/>
      <c r="I6" s="213"/>
      <c r="J6" s="213"/>
      <c r="K6" s="211"/>
      <c r="L6" s="500" t="s">
        <v>282</v>
      </c>
      <c r="M6" s="501"/>
      <c r="N6" s="501"/>
      <c r="O6" s="501"/>
      <c r="P6" s="501"/>
      <c r="Q6" s="501"/>
      <c r="R6" s="502"/>
      <c r="S6" s="211"/>
      <c r="T6" s="482" t="s">
        <v>283</v>
      </c>
      <c r="U6" s="476"/>
      <c r="V6" s="483" t="s">
        <v>284</v>
      </c>
      <c r="W6" s="475"/>
      <c r="X6" s="475" t="s">
        <v>285</v>
      </c>
      <c r="Y6" s="476"/>
    </row>
    <row r="7" spans="1:25" s="136" customFormat="1" ht="52.8" thickBot="1" x14ac:dyDescent="0.35">
      <c r="A7" s="199" t="s">
        <v>286</v>
      </c>
      <c r="B7" s="200" t="s">
        <v>287</v>
      </c>
      <c r="C7" s="200" t="s">
        <v>99</v>
      </c>
      <c r="D7" s="200" t="s">
        <v>100</v>
      </c>
      <c r="E7" s="200" t="s">
        <v>288</v>
      </c>
      <c r="F7" s="200" t="s">
        <v>102</v>
      </c>
      <c r="G7" s="291" t="s">
        <v>289</v>
      </c>
      <c r="H7" s="291" t="s">
        <v>290</v>
      </c>
      <c r="I7" s="291" t="s">
        <v>291</v>
      </c>
      <c r="J7" s="201" t="s">
        <v>292</v>
      </c>
      <c r="K7" s="160"/>
      <c r="L7" s="270" t="s">
        <v>293</v>
      </c>
      <c r="M7" s="271" t="s">
        <v>294</v>
      </c>
      <c r="N7" s="271" t="s">
        <v>295</v>
      </c>
      <c r="O7" s="271" t="s">
        <v>296</v>
      </c>
      <c r="P7" s="271" t="s">
        <v>297</v>
      </c>
      <c r="Q7" s="271" t="s">
        <v>298</v>
      </c>
      <c r="R7" s="272" t="s">
        <v>299</v>
      </c>
      <c r="S7" s="273" t="s">
        <v>300</v>
      </c>
      <c r="T7" s="244" t="s">
        <v>301</v>
      </c>
      <c r="U7" s="244" t="s">
        <v>302</v>
      </c>
      <c r="V7" s="244" t="s">
        <v>303</v>
      </c>
      <c r="W7" s="244" t="s">
        <v>304</v>
      </c>
      <c r="X7" s="244" t="s">
        <v>305</v>
      </c>
      <c r="Y7" s="245" t="s">
        <v>306</v>
      </c>
    </row>
    <row r="8" spans="1:25" s="211" customFormat="1" ht="41.4" x14ac:dyDescent="0.3">
      <c r="A8" s="503">
        <v>1</v>
      </c>
      <c r="B8" s="343" t="s">
        <v>313</v>
      </c>
      <c r="C8" s="343" t="s">
        <v>107</v>
      </c>
      <c r="D8" s="343" t="s">
        <v>108</v>
      </c>
      <c r="E8" s="343" t="s">
        <v>109</v>
      </c>
      <c r="F8" s="343" t="s">
        <v>110</v>
      </c>
      <c r="G8" s="480" t="s">
        <v>29</v>
      </c>
      <c r="H8" s="344" t="s">
        <v>58</v>
      </c>
      <c r="I8" s="412" t="s">
        <v>267</v>
      </c>
      <c r="J8" s="499" t="s">
        <v>192</v>
      </c>
      <c r="L8" s="357" t="s">
        <v>323</v>
      </c>
      <c r="M8" s="282" t="s">
        <v>324</v>
      </c>
      <c r="N8" s="275" t="s">
        <v>325</v>
      </c>
      <c r="O8" s="275">
        <v>45961</v>
      </c>
      <c r="P8" s="275"/>
      <c r="Q8" s="208" t="s">
        <v>326</v>
      </c>
      <c r="R8" s="275"/>
      <c r="S8" s="343" t="s">
        <v>307</v>
      </c>
      <c r="T8" s="477"/>
      <c r="U8" s="477"/>
      <c r="V8" s="477"/>
      <c r="W8" s="477"/>
      <c r="X8" s="477"/>
      <c r="Y8" s="479"/>
    </row>
    <row r="9" spans="1:25" ht="41.4" x14ac:dyDescent="0.3">
      <c r="A9" s="455"/>
      <c r="B9" s="338"/>
      <c r="C9" s="338"/>
      <c r="D9" s="338"/>
      <c r="E9" s="338"/>
      <c r="F9" s="338"/>
      <c r="G9" s="481"/>
      <c r="H9" s="360"/>
      <c r="I9" s="411"/>
      <c r="J9" s="497"/>
      <c r="K9" s="211"/>
      <c r="L9" s="358"/>
      <c r="M9" s="283" t="s">
        <v>327</v>
      </c>
      <c r="N9" s="284" t="s">
        <v>325</v>
      </c>
      <c r="O9" s="284">
        <v>45961</v>
      </c>
      <c r="P9" s="284"/>
      <c r="Q9" s="285" t="s">
        <v>328</v>
      </c>
      <c r="R9" s="227"/>
      <c r="S9" s="338"/>
      <c r="T9" s="478"/>
      <c r="U9" s="478"/>
      <c r="V9" s="478"/>
      <c r="W9" s="478"/>
      <c r="X9" s="478"/>
      <c r="Y9" s="472"/>
    </row>
    <row r="10" spans="1:25" ht="41.4" x14ac:dyDescent="0.3">
      <c r="A10" s="455"/>
      <c r="B10" s="338"/>
      <c r="C10" s="338"/>
      <c r="D10" s="338"/>
      <c r="E10" s="338"/>
      <c r="F10" s="338"/>
      <c r="G10" s="481"/>
      <c r="H10" s="360"/>
      <c r="I10" s="411"/>
      <c r="J10" s="497"/>
      <c r="K10" s="211"/>
      <c r="L10" s="358"/>
      <c r="M10" s="283" t="s">
        <v>329</v>
      </c>
      <c r="N10" s="284" t="s">
        <v>325</v>
      </c>
      <c r="O10" s="284">
        <v>45961</v>
      </c>
      <c r="P10" s="284"/>
      <c r="Q10" s="261" t="s">
        <v>330</v>
      </c>
      <c r="R10" s="227"/>
      <c r="S10" s="338"/>
      <c r="T10" s="478"/>
      <c r="U10" s="478"/>
      <c r="V10" s="478"/>
      <c r="W10" s="478"/>
      <c r="X10" s="478"/>
      <c r="Y10" s="472"/>
    </row>
    <row r="11" spans="1:25" ht="107.25" customHeight="1" x14ac:dyDescent="0.3">
      <c r="A11" s="455">
        <v>2</v>
      </c>
      <c r="B11" s="338" t="s">
        <v>314</v>
      </c>
      <c r="C11" s="338" t="s">
        <v>107</v>
      </c>
      <c r="D11" s="338" t="s">
        <v>108</v>
      </c>
      <c r="E11" s="338" t="s">
        <v>114</v>
      </c>
      <c r="F11" s="338" t="s">
        <v>110</v>
      </c>
      <c r="G11" s="481" t="s">
        <v>29</v>
      </c>
      <c r="H11" s="360" t="s">
        <v>58</v>
      </c>
      <c r="I11" s="496" t="s">
        <v>267</v>
      </c>
      <c r="J11" s="497" t="s">
        <v>192</v>
      </c>
      <c r="K11" s="211"/>
      <c r="L11" s="470" t="s">
        <v>331</v>
      </c>
      <c r="M11" s="286" t="s">
        <v>332</v>
      </c>
      <c r="N11" s="243" t="s">
        <v>325</v>
      </c>
      <c r="O11" s="243">
        <v>45838</v>
      </c>
      <c r="P11" s="243"/>
      <c r="Q11" s="286" t="s">
        <v>333</v>
      </c>
      <c r="R11" s="274"/>
      <c r="S11" s="493" t="s">
        <v>307</v>
      </c>
      <c r="T11" s="474"/>
      <c r="U11" s="474"/>
      <c r="V11" s="474"/>
      <c r="W11" s="474"/>
      <c r="X11" s="474"/>
      <c r="Y11" s="471"/>
    </row>
    <row r="12" spans="1:25" ht="41.4" x14ac:dyDescent="0.3">
      <c r="A12" s="455"/>
      <c r="B12" s="338"/>
      <c r="C12" s="338"/>
      <c r="D12" s="338"/>
      <c r="E12" s="338"/>
      <c r="F12" s="338"/>
      <c r="G12" s="481"/>
      <c r="H12" s="360"/>
      <c r="I12" s="411"/>
      <c r="J12" s="497"/>
      <c r="K12" s="211"/>
      <c r="L12" s="470"/>
      <c r="M12" s="287" t="s">
        <v>334</v>
      </c>
      <c r="N12" s="284" t="s">
        <v>325</v>
      </c>
      <c r="O12" s="284">
        <v>45961</v>
      </c>
      <c r="P12" s="284"/>
      <c r="Q12" s="137" t="s">
        <v>335</v>
      </c>
      <c r="R12" s="135"/>
      <c r="S12" s="338"/>
      <c r="T12" s="341"/>
      <c r="U12" s="341"/>
      <c r="V12" s="341"/>
      <c r="W12" s="341"/>
      <c r="X12" s="341"/>
      <c r="Y12" s="472"/>
    </row>
    <row r="13" spans="1:25" ht="55.8" thickBot="1" x14ac:dyDescent="0.35">
      <c r="A13" s="494"/>
      <c r="B13" s="339"/>
      <c r="C13" s="339"/>
      <c r="D13" s="339"/>
      <c r="E13" s="339"/>
      <c r="F13" s="339"/>
      <c r="G13" s="495"/>
      <c r="H13" s="361"/>
      <c r="I13" s="413"/>
      <c r="J13" s="498"/>
      <c r="K13" s="211"/>
      <c r="L13" s="288" t="s">
        <v>336</v>
      </c>
      <c r="M13" s="289" t="s">
        <v>337</v>
      </c>
      <c r="N13" s="290" t="s">
        <v>325</v>
      </c>
      <c r="O13" s="290" t="s">
        <v>338</v>
      </c>
      <c r="P13" s="290"/>
      <c r="Q13" s="289" t="s">
        <v>339</v>
      </c>
      <c r="R13" s="166"/>
      <c r="S13" s="339"/>
      <c r="T13" s="342"/>
      <c r="U13" s="342"/>
      <c r="V13" s="342"/>
      <c r="W13" s="342"/>
      <c r="X13" s="342"/>
      <c r="Y13" s="473"/>
    </row>
    <row r="14" spans="1:25" x14ac:dyDescent="0.3">
      <c r="K14" s="211"/>
    </row>
    <row r="15" spans="1:25" x14ac:dyDescent="0.3">
      <c r="K15" s="211"/>
    </row>
    <row r="16" spans="1:25" x14ac:dyDescent="0.3">
      <c r="K16" s="211"/>
    </row>
  </sheetData>
  <mergeCells count="41">
    <mergeCell ref="A1:W4"/>
    <mergeCell ref="S11:S13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S8:S10"/>
    <mergeCell ref="J8:J10"/>
    <mergeCell ref="L6:R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T6:U6"/>
    <mergeCell ref="V6:W6"/>
    <mergeCell ref="L8:L10"/>
    <mergeCell ref="X6:Y6"/>
    <mergeCell ref="T8:T10"/>
    <mergeCell ref="U8:U10"/>
    <mergeCell ref="V8:V10"/>
    <mergeCell ref="W8:W10"/>
    <mergeCell ref="X8:X10"/>
    <mergeCell ref="Y8:Y10"/>
    <mergeCell ref="L11:L12"/>
    <mergeCell ref="Y11:Y13"/>
    <mergeCell ref="T11:T13"/>
    <mergeCell ref="U11:U13"/>
    <mergeCell ref="V11:V13"/>
    <mergeCell ref="W11:W13"/>
    <mergeCell ref="X11:X13"/>
  </mergeCells>
  <conditionalFormatting sqref="G8 G11">
    <cfRule type="cellIs" dxfId="21" priority="14" operator="equal">
      <formula>"Rara Vez"</formula>
    </cfRule>
    <cfRule type="cellIs" dxfId="20" priority="15" operator="equal">
      <formula>"Improbable"</formula>
    </cfRule>
    <cfRule type="cellIs" dxfId="19" priority="16" operator="equal">
      <formula>"Posible"</formula>
    </cfRule>
    <cfRule type="cellIs" dxfId="18" priority="17" operator="equal">
      <formula>"Probable"</formula>
    </cfRule>
    <cfRule type="cellIs" dxfId="17" priority="18" operator="equal">
      <formula>"Casi Seguro"</formula>
    </cfRule>
  </conditionalFormatting>
  <conditionalFormatting sqref="H8 H11">
    <cfRule type="cellIs" dxfId="16" priority="9" operator="equal">
      <formula>"Leve"</formula>
    </cfRule>
    <cfRule type="cellIs" dxfId="15" priority="10" operator="equal">
      <formula>"Menor"</formula>
    </cfRule>
    <cfRule type="cellIs" dxfId="14" priority="11" operator="equal">
      <formula>"Moderado"</formula>
    </cfRule>
    <cfRule type="cellIs" dxfId="13" priority="12" operator="equal">
      <formula>"Mayor"</formula>
    </cfRule>
    <cfRule type="cellIs" dxfId="12" priority="13" operator="equal">
      <formula>"Catastrófico"</formula>
    </cfRule>
  </conditionalFormatting>
  <conditionalFormatting sqref="I8:I13">
    <cfRule type="containsText" dxfId="11" priority="51" stopIfTrue="1" operator="containsText" text="BAJO">
      <formula>NOT(ISERROR(SEARCH("BAJO",I8)))</formula>
    </cfRule>
    <cfRule type="containsText" dxfId="10" priority="52" stopIfTrue="1" operator="containsText" text="MODERADO">
      <formula>NOT(ISERROR(SEARCH("MODERADO",I8)))</formula>
    </cfRule>
    <cfRule type="containsText" dxfId="9" priority="53" stopIfTrue="1" operator="containsText" text="ALTO">
      <formula>NOT(ISERROR(SEARCH("ALTO",I8)))</formula>
    </cfRule>
    <cfRule type="containsText" dxfId="8" priority="54" stopIfTrue="1" operator="containsText" text="EXTREMO">
      <formula>NOT(ISERROR(SEARCH("EXTREMO",I8)))</formula>
    </cfRule>
  </conditionalFormatting>
  <conditionalFormatting sqref="J8">
    <cfRule type="containsText" dxfId="7" priority="65" stopIfTrue="1" operator="containsText" text="ALTA">
      <formula>NOT(ISERROR(SEARCH("ALTA",J8)))</formula>
    </cfRule>
    <cfRule type="containsText" dxfId="6" priority="66" stopIfTrue="1" operator="containsText" text="MODERADA">
      <formula>NOT(ISERROR(SEARCH("MODERADA",J8)))</formula>
    </cfRule>
    <cfRule type="cellIs" dxfId="5" priority="67" stopIfTrue="1" operator="equal">
      <formula>"EXTREMA"</formula>
    </cfRule>
    <cfRule type="cellIs" dxfId="4" priority="68" stopIfTrue="1" operator="equal">
      <formula>"BAJA"</formula>
    </cfRule>
  </conditionalFormatting>
  <conditionalFormatting sqref="J11">
    <cfRule type="containsText" dxfId="3" priority="1" stopIfTrue="1" operator="containsText" text="ALTA">
      <formula>NOT(ISERROR(SEARCH("ALTA",J11)))</formula>
    </cfRule>
    <cfRule type="containsText" dxfId="2" priority="2" stopIfTrue="1" operator="containsText" text="MODERADA">
      <formula>NOT(ISERROR(SEARCH("MODERADA",J11)))</formula>
    </cfRule>
    <cfRule type="cellIs" dxfId="1" priority="3" stopIfTrue="1" operator="equal">
      <formula>"EXTREMA"</formula>
    </cfRule>
    <cfRule type="cellIs" dxfId="0" priority="4" stopIfTrue="1" operator="equal">
      <formula>"BAJA"</formula>
    </cfRule>
  </conditionalFormatting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showGridLines="0" topLeftCell="A11" zoomScale="40" zoomScaleNormal="40" workbookViewId="0">
      <selection activeCell="F22" sqref="F22"/>
    </sheetView>
  </sheetViews>
  <sheetFormatPr baseColWidth="10" defaultColWidth="11.44140625" defaultRowHeight="12" x14ac:dyDescent="0.3"/>
  <cols>
    <col min="1" max="1" width="22.6640625" style="48" customWidth="1"/>
    <col min="2" max="2" width="22.6640625" style="44" customWidth="1"/>
    <col min="3" max="3" width="13.33203125" style="44" customWidth="1"/>
    <col min="4" max="4" width="32.6640625" style="44" customWidth="1"/>
    <col min="5" max="6" width="44.33203125" style="44" customWidth="1"/>
    <col min="7" max="7" width="54" style="44" customWidth="1"/>
    <col min="8" max="8" width="44.33203125" style="44" customWidth="1"/>
    <col min="9" max="9" width="41.44140625" style="44" customWidth="1"/>
    <col min="10" max="11" width="44.33203125" style="44" customWidth="1"/>
    <col min="12" max="16" width="42.6640625" style="44" customWidth="1"/>
    <col min="17" max="16384" width="11.44140625" style="44"/>
  </cols>
  <sheetData>
    <row r="1" spans="1:9" ht="111" customHeight="1" x14ac:dyDescent="0.3">
      <c r="A1" s="504" t="s">
        <v>308</v>
      </c>
      <c r="B1" s="504"/>
      <c r="C1" s="504"/>
      <c r="D1" s="504"/>
      <c r="E1" s="504"/>
      <c r="F1" s="504"/>
      <c r="G1" s="504"/>
      <c r="H1" s="218"/>
      <c r="I1" s="43"/>
    </row>
    <row r="2" spans="1:9" s="46" customFormat="1" ht="22.5" customHeight="1" x14ac:dyDescent="0.3">
      <c r="A2" s="45"/>
    </row>
    <row r="3" spans="1:9" s="46" customFormat="1" ht="22.5" customHeight="1" x14ac:dyDescent="0.3">
      <c r="A3" s="45"/>
      <c r="D3" s="47"/>
    </row>
    <row r="4" spans="1:9" s="46" customFormat="1" ht="22.5" customHeight="1" x14ac:dyDescent="0.3">
      <c r="A4" s="45"/>
      <c r="D4" s="96" t="s">
        <v>315</v>
      </c>
    </row>
    <row r="5" spans="1:9" ht="22.5" customHeight="1" x14ac:dyDescent="0.3">
      <c r="D5" s="49"/>
      <c r="E5" s="50"/>
      <c r="F5" s="50"/>
      <c r="G5" s="50"/>
    </row>
    <row r="6" spans="1:9" ht="31.5" customHeight="1" thickBot="1" x14ac:dyDescent="0.45">
      <c r="E6" s="83" t="s">
        <v>290</v>
      </c>
    </row>
    <row r="7" spans="1:9" ht="82.5" customHeight="1" thickBot="1" x14ac:dyDescent="0.45">
      <c r="B7" s="51" t="s">
        <v>309</v>
      </c>
      <c r="D7" s="83" t="s">
        <v>25</v>
      </c>
      <c r="E7" s="172" t="s">
        <v>124</v>
      </c>
      <c r="F7" s="173" t="s">
        <v>125</v>
      </c>
      <c r="G7" s="174" t="s">
        <v>126</v>
      </c>
    </row>
    <row r="8" spans="1:9" ht="82.5" customHeight="1" x14ac:dyDescent="0.3">
      <c r="B8" s="93" t="s">
        <v>122</v>
      </c>
      <c r="D8" s="167" t="s">
        <v>41</v>
      </c>
      <c r="E8" s="182"/>
      <c r="F8" s="182"/>
      <c r="G8" s="85"/>
    </row>
    <row r="9" spans="1:9" ht="82.5" customHeight="1" x14ac:dyDescent="0.3">
      <c r="B9" s="94" t="s">
        <v>123</v>
      </c>
      <c r="D9" s="168" t="s">
        <v>38</v>
      </c>
      <c r="E9" s="78"/>
      <c r="F9" s="79"/>
      <c r="G9" s="86"/>
    </row>
    <row r="10" spans="1:9" ht="82.5" customHeight="1" x14ac:dyDescent="0.3">
      <c r="B10" s="95" t="s">
        <v>55</v>
      </c>
      <c r="D10" s="169" t="s">
        <v>35</v>
      </c>
      <c r="E10" s="78"/>
      <c r="F10" s="79"/>
      <c r="G10" s="86"/>
    </row>
    <row r="11" spans="1:9" ht="82.5" customHeight="1" x14ac:dyDescent="0.3">
      <c r="D11" s="170" t="s">
        <v>32</v>
      </c>
      <c r="E11" s="24"/>
      <c r="F11" s="78"/>
      <c r="G11" s="86"/>
    </row>
    <row r="12" spans="1:9" ht="82.5" customHeight="1" thickBot="1" x14ac:dyDescent="0.35">
      <c r="D12" s="171" t="s">
        <v>310</v>
      </c>
      <c r="E12" s="87"/>
      <c r="F12" s="183" t="s">
        <v>316</v>
      </c>
      <c r="G12" s="89"/>
    </row>
    <row r="13" spans="1:9" ht="24.75" customHeight="1" x14ac:dyDescent="0.3"/>
    <row r="14" spans="1:9" ht="24.75" customHeight="1" x14ac:dyDescent="0.3"/>
    <row r="15" spans="1:9" ht="24.75" customHeight="1" x14ac:dyDescent="0.3"/>
    <row r="16" spans="1:9" ht="24.75" customHeight="1" x14ac:dyDescent="0.3"/>
    <row r="17" spans="2:14" ht="24.75" customHeight="1" x14ac:dyDescent="0.3">
      <c r="D17" s="96" t="s">
        <v>317</v>
      </c>
      <c r="K17" s="96" t="s">
        <v>318</v>
      </c>
    </row>
    <row r="18" spans="2:14" ht="24.75" customHeight="1" thickBot="1" x14ac:dyDescent="0.45">
      <c r="E18" s="83" t="s">
        <v>290</v>
      </c>
      <c r="L18" s="83" t="s">
        <v>290</v>
      </c>
    </row>
    <row r="19" spans="2:14" ht="82.5" customHeight="1" thickBot="1" x14ac:dyDescent="0.45">
      <c r="B19" s="51" t="s">
        <v>309</v>
      </c>
      <c r="D19" s="83" t="s">
        <v>25</v>
      </c>
      <c r="E19" s="90" t="s">
        <v>124</v>
      </c>
      <c r="F19" s="91" t="s">
        <v>125</v>
      </c>
      <c r="G19" s="92" t="s">
        <v>126</v>
      </c>
      <c r="K19" s="83" t="s">
        <v>25</v>
      </c>
      <c r="L19" s="90" t="s">
        <v>124</v>
      </c>
      <c r="M19" s="91" t="s">
        <v>125</v>
      </c>
      <c r="N19" s="92" t="s">
        <v>126</v>
      </c>
    </row>
    <row r="20" spans="2:14" ht="82.5" customHeight="1" x14ac:dyDescent="0.3">
      <c r="B20" s="93" t="s">
        <v>122</v>
      </c>
      <c r="D20" s="167" t="s">
        <v>41</v>
      </c>
      <c r="E20" s="182"/>
      <c r="F20" s="182"/>
      <c r="G20" s="85"/>
      <c r="K20" s="167" t="s">
        <v>41</v>
      </c>
      <c r="L20" s="84"/>
      <c r="M20" s="84"/>
      <c r="N20" s="85"/>
    </row>
    <row r="21" spans="2:14" ht="82.5" customHeight="1" x14ac:dyDescent="0.3">
      <c r="B21" s="94" t="s">
        <v>123</v>
      </c>
      <c r="D21" s="168" t="s">
        <v>38</v>
      </c>
      <c r="E21" s="78"/>
      <c r="F21" s="79"/>
      <c r="G21" s="86"/>
      <c r="K21" s="168" t="s">
        <v>38</v>
      </c>
      <c r="L21" s="78"/>
      <c r="M21" s="78"/>
      <c r="N21" s="86"/>
    </row>
    <row r="22" spans="2:14" ht="82.5" customHeight="1" x14ac:dyDescent="0.3">
      <c r="B22" s="95" t="s">
        <v>55</v>
      </c>
      <c r="D22" s="169" t="s">
        <v>35</v>
      </c>
      <c r="E22" s="78"/>
      <c r="F22" s="79"/>
      <c r="G22" s="86"/>
      <c r="K22" s="169" t="s">
        <v>35</v>
      </c>
      <c r="L22" s="24"/>
      <c r="M22" s="78"/>
      <c r="N22" s="86"/>
    </row>
    <row r="23" spans="2:14" ht="82.5" customHeight="1" x14ac:dyDescent="0.3">
      <c r="D23" s="170" t="s">
        <v>32</v>
      </c>
      <c r="E23" s="24"/>
      <c r="F23" s="78"/>
      <c r="G23" s="86"/>
      <c r="K23" s="170" t="s">
        <v>32</v>
      </c>
      <c r="L23" s="24"/>
      <c r="M23" s="78"/>
      <c r="N23" s="86"/>
    </row>
    <row r="24" spans="2:14" ht="82.5" customHeight="1" thickBot="1" x14ac:dyDescent="0.35">
      <c r="D24" s="171" t="s">
        <v>310</v>
      </c>
      <c r="E24" s="87"/>
      <c r="F24" s="183" t="s">
        <v>316</v>
      </c>
      <c r="G24" s="89"/>
      <c r="K24" s="171" t="s">
        <v>310</v>
      </c>
      <c r="L24" s="87"/>
      <c r="M24" s="88"/>
      <c r="N24" s="89"/>
    </row>
    <row r="25" spans="2:14" ht="24.75" customHeight="1" x14ac:dyDescent="0.3"/>
    <row r="26" spans="2:14" ht="24.75" customHeight="1" x14ac:dyDescent="0.3"/>
    <row r="27" spans="2:14" ht="24.75" customHeight="1" x14ac:dyDescent="0.3"/>
    <row r="28" spans="2:14" ht="24.75" customHeight="1" x14ac:dyDescent="0.3"/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3" ma:contentTypeDescription="Crear nuevo documento." ma:contentTypeScope="" ma:versionID="9f85fa21acf06423bd6b88e2c53e3842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8a27f7c9858ad4ea9e5711c0d9304c81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8B1FA-DA7A-4F0C-8128-2ADE443A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5999B7-9DA6-4EF3-B827-6A35D0F60505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8a5bfd3a-d6b9-4829-9d24-8e2d803f4e0b"/>
  </ds:schemaRefs>
</ds:datastoreItem>
</file>

<file path=customXml/itemProps3.xml><?xml version="1.0" encoding="utf-8"?>
<ds:datastoreItem xmlns:ds="http://schemas.openxmlformats.org/officeDocument/2006/customXml" ds:itemID="{7A8B2A75-4E8D-4893-876C-45B78006D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Contexto del Proceso</vt:lpstr>
      <vt:lpstr>Probabilidad</vt:lpstr>
      <vt:lpstr>Preguntas Corrupción</vt:lpstr>
      <vt:lpstr>Impacto Corrupción</vt:lpstr>
      <vt:lpstr>Identificación de Riesgos</vt:lpstr>
      <vt:lpstr>Tablas de validación</vt:lpstr>
      <vt:lpstr>Controles</vt:lpstr>
      <vt:lpstr>Matriz Consolidada</vt:lpstr>
      <vt:lpstr>Mapa de Riesgos</vt:lpstr>
      <vt:lpstr>Matriz de Valoración Riesgo 2 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Andres Felipe Rodiguez Plazas</cp:lastModifiedBy>
  <cp:revision/>
  <dcterms:created xsi:type="dcterms:W3CDTF">2016-06-09T16:06:58Z</dcterms:created>
  <dcterms:modified xsi:type="dcterms:W3CDTF">2025-02-07T17:21:43Z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